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 tabRatio="881" activeTab="3"/>
  </bookViews>
  <sheets>
    <sheet name="1.1" sheetId="16" r:id="rId1"/>
    <sheet name="1.2" sheetId="1" r:id="rId2"/>
    <sheet name="1.3" sheetId="37" r:id="rId3"/>
    <sheet name="1.9" sheetId="38" r:id="rId4"/>
    <sheet name="2.1" sheetId="10" r:id="rId5"/>
    <sheet name="2.2" sheetId="13" r:id="rId6"/>
    <sheet name="2.3" sheetId="14" r:id="rId7"/>
    <sheet name="3.1" sheetId="30" r:id="rId8"/>
    <sheet name="3.2" sheetId="31" r:id="rId9"/>
    <sheet name="3.3" sheetId="32" r:id="rId10"/>
    <sheet name="4.1" sheetId="34" r:id="rId11"/>
    <sheet name="4.2" sheetId="35" r:id="rId12"/>
    <sheet name="4.1 с 2018" sheetId="39" r:id="rId13"/>
    <sheet name="4.2 с 2018" sheetId="40" r:id="rId14"/>
    <sheet name="8.1" sheetId="36" r:id="rId15"/>
    <sheet name="8.1.1" sheetId="41" r:id="rId16"/>
    <sheet name="8.3 с 2018" sheetId="42" r:id="rId17"/>
    <sheet name="Лист1" sheetId="43" r:id="rId18"/>
  </sheets>
  <definedNames>
    <definedName name="TABLE" localSheetId="2">'1.3'!#REF!</definedName>
    <definedName name="TABLE" localSheetId="3">'1.9'!#REF!</definedName>
    <definedName name="TABLE" localSheetId="7">'3.1'!#REF!</definedName>
    <definedName name="TABLE" localSheetId="8">'3.2'!#REF!</definedName>
    <definedName name="TABLE" localSheetId="9">'3.3'!#REF!</definedName>
    <definedName name="TABLE" localSheetId="12">'4.1 с 2018'!#REF!</definedName>
    <definedName name="TABLE" localSheetId="13">'4.2 с 2018'!#REF!</definedName>
    <definedName name="TABLE" localSheetId="14">'8.1'!#REF!</definedName>
    <definedName name="TABLE" localSheetId="15">'8.1.1'!#REF!</definedName>
    <definedName name="TABLE" localSheetId="16">'8.3 с 2018'!#REF!</definedName>
    <definedName name="TABLE_2" localSheetId="2">'1.3'!#REF!</definedName>
    <definedName name="TABLE_2" localSheetId="3">'1.9'!#REF!</definedName>
    <definedName name="TABLE_2" localSheetId="7">'3.1'!#REF!</definedName>
    <definedName name="TABLE_2" localSheetId="8">'3.2'!#REF!</definedName>
    <definedName name="TABLE_2" localSheetId="9">'3.3'!#REF!</definedName>
    <definedName name="TABLE_2" localSheetId="12">'4.1 с 2018'!#REF!</definedName>
    <definedName name="TABLE_2" localSheetId="13">'4.2 с 2018'!#REF!</definedName>
    <definedName name="TABLE_2" localSheetId="14">'8.1'!#REF!</definedName>
    <definedName name="TABLE_2" localSheetId="15">'8.1.1'!#REF!</definedName>
    <definedName name="TABLE_2" localSheetId="16">'8.3 с 2018'!#REF!</definedName>
    <definedName name="_xlnm.Print_Titles" localSheetId="4">'2.1'!$A:$B,'2.1'!$4:$6</definedName>
    <definedName name="_xlnm.Print_Titles" localSheetId="5">'2.2'!$A:$B,'2.2'!$6:$8</definedName>
    <definedName name="_xlnm.Print_Titles" localSheetId="6">'2.3'!$A:$B,'2.3'!$7:$9</definedName>
    <definedName name="_xlnm.Print_Titles" localSheetId="12">'4.1 с 2018'!$9:$9</definedName>
    <definedName name="_xlnm.Print_Titles" localSheetId="16">'8.3 с 2018'!$8:$8</definedName>
    <definedName name="_xlnm.Print_Area" localSheetId="0">'1.1'!$A$1:$C$64</definedName>
    <definedName name="_xlnm.Print_Area" localSheetId="1">'1.2'!$A$1:$B$13</definedName>
    <definedName name="_xlnm.Print_Area" localSheetId="2">'1.3'!$A$1:$C$9</definedName>
    <definedName name="_xlnm.Print_Area" localSheetId="3">'1.9'!$A$1:$D$20</definedName>
    <definedName name="_xlnm.Print_Area" localSheetId="4">'2.1'!$A$1:$G$46</definedName>
    <definedName name="_xlnm.Print_Area" localSheetId="5">'2.2'!$A$1:$G$50</definedName>
    <definedName name="_xlnm.Print_Area" localSheetId="6">'2.3'!$A$1:$G$52</definedName>
    <definedName name="_xlnm.Print_Area" localSheetId="8">'3.2'!$A$1:$B$21</definedName>
    <definedName name="_xlnm.Print_Area" localSheetId="9">'3.3'!$A$1:$B$23</definedName>
    <definedName name="_xlnm.Print_Area" localSheetId="10">'4.1'!$A$1:$AZ$24</definedName>
    <definedName name="_xlnm.Print_Area" localSheetId="12">'4.1 с 2018'!$A$1:$C$32</definedName>
    <definedName name="_xlnm.Print_Area" localSheetId="11">'4.2'!$A$1:$D$20</definedName>
    <definedName name="_xlnm.Print_Area" localSheetId="13">'4.2 с 2018'!$A$1:$C$25</definedName>
    <definedName name="_xlnm.Print_Area" localSheetId="14">'8.1'!$A$1:$AA$29</definedName>
    <definedName name="_xlnm.Print_Area" localSheetId="15">'8.1.1'!$A$1:$AQ$15</definedName>
    <definedName name="_xlnm.Print_Area" localSheetId="16">'8.3 с 2018'!$A$1:$C$30</definedName>
  </definedNames>
  <calcPr calcId="145621"/>
</workbook>
</file>

<file path=xl/calcChain.xml><?xml version="1.0" encoding="utf-8"?>
<calcChain xmlns="http://schemas.openxmlformats.org/spreadsheetml/2006/main">
  <c r="I13" i="34" l="1"/>
  <c r="D4" i="35" l="1"/>
  <c r="F21" i="34"/>
  <c r="G6" i="34" s="1"/>
  <c r="D4" i="34"/>
  <c r="B17" i="32"/>
  <c r="B14" i="31"/>
  <c r="B10" i="30"/>
  <c r="G7" i="34" l="1"/>
  <c r="K12" i="34"/>
  <c r="G8" i="34"/>
  <c r="K14" i="34"/>
  <c r="K13" i="34"/>
  <c r="K6" i="34"/>
  <c r="K8" i="34"/>
  <c r="K7" i="34"/>
  <c r="C17" i="16"/>
  <c r="B6" i="1" s="1"/>
  <c r="I7" i="34" l="1"/>
  <c r="D14" i="34"/>
  <c r="D12" i="35" s="1"/>
  <c r="E44" i="14"/>
  <c r="G44" i="14" s="1"/>
  <c r="E42" i="14"/>
  <c r="G42" i="14" s="1"/>
  <c r="E38" i="14"/>
  <c r="G38" i="14" s="1"/>
  <c r="G37" i="14" s="1"/>
  <c r="E35" i="14"/>
  <c r="G35" i="14" s="1"/>
  <c r="E34" i="14"/>
  <c r="G34" i="14" s="1"/>
  <c r="E33" i="14"/>
  <c r="G33" i="14" s="1"/>
  <c r="E29" i="14"/>
  <c r="G29" i="14" s="1"/>
  <c r="E24" i="14"/>
  <c r="G24" i="14" s="1"/>
  <c r="E22" i="14"/>
  <c r="G22" i="14" s="1"/>
  <c r="E20" i="14"/>
  <c r="G20" i="14" s="1"/>
  <c r="E18" i="14"/>
  <c r="G18" i="14" s="1"/>
  <c r="E16" i="14"/>
  <c r="G16" i="14" s="1"/>
  <c r="E14" i="14"/>
  <c r="G14" i="14" s="1"/>
  <c r="E10" i="14"/>
  <c r="G10" i="14" s="1"/>
  <c r="E44" i="13"/>
  <c r="G44" i="13" s="1"/>
  <c r="G43" i="13" s="1"/>
  <c r="E40" i="13"/>
  <c r="G40" i="13" s="1"/>
  <c r="E38" i="13"/>
  <c r="G38" i="13" s="1"/>
  <c r="E34" i="13"/>
  <c r="G34" i="13" s="1"/>
  <c r="G33" i="13" s="1"/>
  <c r="E24" i="13"/>
  <c r="G24" i="13" s="1"/>
  <c r="E23" i="13"/>
  <c r="G23" i="13" s="1"/>
  <c r="E22" i="13"/>
  <c r="G22" i="13" s="1"/>
  <c r="E18" i="13"/>
  <c r="G18" i="13" s="1"/>
  <c r="E39" i="10"/>
  <c r="G39" i="10" s="1"/>
  <c r="E37" i="10"/>
  <c r="G37" i="10" s="1"/>
  <c r="E33" i="10"/>
  <c r="G33" i="10" s="1"/>
  <c r="G32" i="10" s="1"/>
  <c r="E30" i="10"/>
  <c r="G30" i="10" s="1"/>
  <c r="E28" i="10"/>
  <c r="G28" i="10" s="1"/>
  <c r="E25" i="10"/>
  <c r="G25" i="10" s="1"/>
  <c r="E23" i="10"/>
  <c r="G23" i="10" s="1"/>
  <c r="E21" i="10"/>
  <c r="G21" i="10" s="1"/>
  <c r="E11" i="10"/>
  <c r="G11" i="10" s="1"/>
  <c r="E9" i="10"/>
  <c r="G9" i="10" s="1"/>
  <c r="G20" i="13" l="1"/>
  <c r="G35" i="10"/>
  <c r="G31" i="14"/>
  <c r="G27" i="14" s="1"/>
  <c r="E28" i="13"/>
  <c r="E31" i="13"/>
  <c r="G40" i="14"/>
  <c r="G32" i="14" s="1"/>
  <c r="G12" i="14"/>
  <c r="G36" i="13"/>
  <c r="G16" i="13"/>
  <c r="G19" i="10"/>
  <c r="G7" i="10"/>
  <c r="G47" i="14" l="1"/>
  <c r="G46" i="13"/>
  <c r="G42" i="10"/>
  <c r="D8" i="34" l="1"/>
  <c r="I14" i="34" s="1"/>
  <c r="D11" i="13"/>
  <c r="C11" i="13"/>
  <c r="D13" i="13"/>
  <c r="C13" i="13"/>
  <c r="B17" i="16"/>
  <c r="B7" i="1" s="1"/>
  <c r="B8" i="1" s="1"/>
  <c r="D6" i="34" s="1"/>
  <c r="I12" i="34" s="1"/>
  <c r="E11" i="13" l="1"/>
  <c r="D15" i="34"/>
  <c r="D13" i="35" s="1"/>
  <c r="I8" i="34"/>
  <c r="I6" i="34"/>
  <c r="E13" i="13"/>
</calcChain>
</file>

<file path=xl/comments1.xml><?xml version="1.0" encoding="utf-8"?>
<comments xmlns="http://schemas.openxmlformats.org/spreadsheetml/2006/main">
  <authors>
    <author>Булычев ЛЛ</author>
    <author>Kexbybyf</author>
    <author>Обухов Александр Сергеевич</author>
  </authors>
  <commentList>
    <comment ref="D10" authorId="0">
      <text>
        <r>
          <rPr>
            <sz val="9"/>
            <color indexed="81"/>
            <rFont val="Tahoma"/>
            <family val="2"/>
            <charset val="204"/>
          </rPr>
          <t xml:space="preserve">план 0,0, но надо 1,0 (можно ли будет исправить в плане?)
</t>
        </r>
      </text>
    </comment>
    <comment ref="D13" authorId="1">
      <text>
        <r>
          <rPr>
            <sz val="8"/>
            <color indexed="81"/>
            <rFont val="Tahoma"/>
            <family val="2"/>
            <charset val="204"/>
          </rPr>
          <t xml:space="preserve">
не заполнять (это организации по управлению единой национальной (общероссийской) электрической сетью)
</t>
        </r>
      </text>
    </comment>
    <comment ref="C21" authorId="2">
      <text>
        <r>
          <rPr>
            <b/>
            <sz val="9"/>
            <color indexed="81"/>
            <rFont val="Tahoma"/>
            <family val="2"/>
            <charset val="204"/>
          </rPr>
          <t>на I д.п., на на первые 3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1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на I д.п., на на последующие года д.п., т.е. 4, 5 и т.д.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на II д.п., "-0,01", от 0,35 или 0,3 в зависимости от условия, но не ниже 0,25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Обухов Александр Сергеевич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не заполнять (это организации по управлению единой национальной (общероссийской) электрической сетью)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не заполнять (это организации по управлению единой национальной (общероссийской) электрической сетью)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<sst xmlns="http://schemas.openxmlformats.org/spreadsheetml/2006/main" count="666" uniqueCount="362">
  <si>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</si>
  <si>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</si>
  <si>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</t>
  </si>
  <si>
    <t>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</si>
  <si>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</t>
  </si>
  <si>
    <t>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</si>
  <si>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
информативности</t>
  </si>
  <si>
    <t>Наименование параметра (показателя), характеризующего индикатор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</si>
  <si>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всего,</t>
  </si>
  <si>
    <t>1.1. Среднее время на подготовку</t>
  </si>
  <si>
    <t>и направление проекта договора на осуществление технологического присоединения заявителю, дней</t>
  </si>
  <si>
    <t>1.2. Среднее время на выполнение</t>
  </si>
  <si>
    <t>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</si>
  <si>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</si>
  <si>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</si>
  <si>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</si>
  <si>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</si>
  <si>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</si>
  <si>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 Отсутствие (наличие) нарушений требований антимонопольного законодательства Российской Федерации, по критерию</t>
  </si>
  <si>
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оказания этих услуг, в процентах от общего количества поступивших заявок на технологическое присоединение</t>
  </si>
  <si>
    <t>4. 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</si>
  <si>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</si>
  <si>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</si>
  <si>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</si>
  <si>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</si>
  <si>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</si>
  <si>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</t>
  </si>
  <si>
    <t>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</si>
  <si>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</t>
  </si>
  <si>
    <t>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</si>
  <si>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</t>
  </si>
  <si>
    <t>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</si>
  <si>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 Количество обращений</t>
  </si>
  <si>
    <t>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</si>
  <si>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 xml:space="preserve">2.5. Количество отзывов и </t>
  </si>
  <si>
    <t>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</si>
  <si>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</t>
  </si>
  <si>
    <t>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</si>
  <si>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</si>
  <si>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</t>
  </si>
  <si>
    <t>времени принятия мер по результатам обращения потребителя услуг, дней</t>
  </si>
  <si>
    <t>3.2. Взаимодействие территориальной</t>
  </si>
  <si>
    <t>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</si>
  <si>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</si>
  <si>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</si>
  <si>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
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</si>
  <si>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</si>
  <si>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</si>
  <si>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</si>
  <si>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</t>
  </si>
  <si>
    <t>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</si>
  <si>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</t>
  </si>
  <si>
    <t>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</si>
  <si>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результативности обратной связи</t>
  </si>
  <si>
    <t>Наименование показателя</t>
  </si>
  <si>
    <t>Расчет значения индикатора результативности обратной связи 
(Форма 2.3 для расчета значения показателя уровня качества оказываемых услуг)</t>
  </si>
  <si>
    <t>№</t>
  </si>
  <si>
    <t>Обосновывающие данные для расчета *</t>
  </si>
  <si>
    <t>Количество точек присоединения потребителей услуг к электрической сети электросетевой организации, шт.</t>
  </si>
  <si>
    <t>Итого:</t>
  </si>
  <si>
    <t xml:space="preserve">      </t>
  </si>
  <si>
    <t>№ формулы Методических указаний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</si>
  <si>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</si>
  <si>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(1)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</si>
  <si>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</si>
  <si>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</si>
  <si>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>Наименование</t>
  </si>
  <si>
    <t>п. 5.1</t>
  </si>
  <si>
    <r>
      <t xml:space="preserve">Максимальное за расчетный период  </t>
    </r>
    <r>
      <rPr>
        <sz val="12"/>
        <color indexed="8"/>
        <rFont val="Times New Roman"/>
        <family val="1"/>
        <charset val="204"/>
      </rPr>
      <t>число точек присоединения</t>
    </r>
  </si>
  <si>
    <t>(Форма 1.2 для расчета значения показателя уровня надежности оказываемых услуг)</t>
  </si>
  <si>
    <t>Форма 1.2 - Расчет показателя средней продолжительности прекращений передачи электрической энергии</t>
  </si>
  <si>
    <t>1. Коэффициент значимости показателя уровня надежности оказываемых услуг, α</t>
  </si>
  <si>
    <t>Продолжительность прекращения,
час. по месяцам</t>
  </si>
  <si>
    <r>
      <t>Суммарная продолжительность прекращений передачи электрической энергии, час. (Т</t>
    </r>
    <r>
      <rPr>
        <sz val="10"/>
        <color indexed="8"/>
        <rFont val="Times New Roman"/>
        <family val="1"/>
        <charset val="204"/>
      </rPr>
      <t>пр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</si>
  <si>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продолжительности прекращений передачи  электрической энергии (П</t>
    </r>
    <r>
      <rPr>
        <sz val="10"/>
        <color indexed="8"/>
        <rFont val="Times New Roman"/>
        <family val="1"/>
        <charset val="204"/>
      </rPr>
      <t>п</t>
    </r>
    <r>
      <rPr>
        <sz val="12"/>
        <color indexed="8"/>
        <rFont val="Times New Roman"/>
        <family val="1"/>
        <charset val="204"/>
      </rPr>
      <t>)</t>
    </r>
  </si>
  <si>
    <t>Показатель</t>
  </si>
  <si>
    <t>Значение</t>
  </si>
  <si>
    <t>Наименование параметра (критерия), характеризующего индикатор</t>
  </si>
  <si>
    <t>Ф / П * 100, %</t>
  </si>
  <si>
    <t>Зависи-мость</t>
  </si>
  <si>
    <t>Оценочный балл</t>
  </si>
  <si>
    <t>факти-ческое
(Ф)</t>
  </si>
  <si>
    <t>плановое
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</si>
  <si>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</si>
  <si>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-</t>
  </si>
  <si>
    <t>в том числе, по критериям:</t>
  </si>
  <si>
    <t>1.1. Количество структурных</t>
  </si>
  <si>
    <t>прямая</t>
  </si>
  <si>
    <t>подразделений по работе с заявителями и потребителями услуг в процентном отношении к общему количеству структурных подразделений</t>
  </si>
  <si>
    <t>1.2. Количество утвержденных</t>
  </si>
  <si>
    <t>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</si>
  <si>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</si>
  <si>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</si>
  <si>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</si>
  <si>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</si>
  <si>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</si>
  <si>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</si>
  <si>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2.1. Наличие единого телефонного</t>
  </si>
  <si>
    <t>номера для приема обращений потребителей услуг (наличие - 1, отсутствие - 0)</t>
  </si>
  <si>
    <t>2.2. Наличие информационно-</t>
  </si>
  <si>
    <t>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</si>
  <si>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</t>
  </si>
  <si>
    <t>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</si>
  <si>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</si>
  <si>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</si>
  <si>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</si>
  <si>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</si>
  <si>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1. Соблюдение сроков по процедурам взаимодействия с потребителями услуг (заявителями) - всего,</t>
  </si>
  <si>
    <t>1.1. Среднее время, затраченное</t>
  </si>
  <si>
    <t>1.2. Среднее время, необходимое</t>
  </si>
  <si>
    <t>1.3. Количество случаев отказа от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</si>
  <si>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</si>
  <si>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</si>
  <si>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</si>
  <si>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</t>
  </si>
  <si>
    <t>3.2. Количество обращений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</si>
  <si>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</si>
  <si>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</si>
  <si>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
исполнительности</t>
  </si>
  <si>
    <r>
      <t>Показатель уровня качества осуществляемого технологического присоединения, П</t>
    </r>
    <r>
      <rPr>
        <vertAlign val="subscript"/>
        <sz val="11"/>
        <rFont val="Times New Roman"/>
        <family val="1"/>
        <charset val="204"/>
      </rPr>
      <t>тпр</t>
    </r>
  </si>
  <si>
    <t>(2.1)</t>
  </si>
  <si>
    <r>
      <t>Показатель уровня качества обслуживания потребителей  услуг территориальными сетевыми организациями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</si>
  <si>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(4)</t>
  </si>
  <si>
    <r>
      <t>Плановое значение показателя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</si>
  <si>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</si>
  <si>
    <t>б) наличие положения о деятельности структурного подразделения по работе с заявителями и потребителями услуг
(наличие - 1, отсутствие - 0), шт.</t>
  </si>
  <si>
    <t>Наименование электросетевой организации (подразделения/филиала)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</si>
  <si>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</si>
  <si>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i/>
        <sz val="11"/>
        <rFont val="Times New Roman"/>
        <family val="1"/>
        <charset val="204"/>
      </rPr>
      <t>N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</si>
  <si>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  </r>
    <r>
      <rPr>
        <i/>
        <sz val="11"/>
        <rFont val="Times New Roman"/>
        <family val="1"/>
        <charset val="204"/>
      </rPr>
      <t>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</si>
  <si>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rFont val="Times New Roman"/>
        <family val="1"/>
        <charset val="204"/>
      </rPr>
      <t>заяв_тпр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</si>
  <si>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</si>
  <si>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</si>
  <si>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rFont val="Times New Roman"/>
        <family val="1"/>
        <charset val="204"/>
      </rPr>
      <t>нс тпр</t>
    </r>
    <r>
      <rPr>
        <sz val="11"/>
        <rFont val="Times New Roman"/>
        <family val="1"/>
        <charset val="204"/>
      </rPr>
      <t>)</t>
    </r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</si>
  <si>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1"/>
        <rFont val="Times New Roman"/>
        <family val="1"/>
        <charset val="204"/>
      </rPr>
      <t>н тпр</t>
    </r>
    <r>
      <rPr>
        <sz val="1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</si>
  <si>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1"/>
        <rFont val="Times New Roman"/>
        <family val="1"/>
        <charset val="204"/>
      </rPr>
      <t>очз тпр</t>
    </r>
    <r>
      <rPr>
        <sz val="11"/>
        <rFont val="Times New Roman"/>
        <family val="1"/>
        <charset val="204"/>
      </rPr>
      <t>)</t>
    </r>
  </si>
  <si>
    <t>Количество, десятки шт. 
(без округления)</t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</si>
  <si>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1"/>
        <rFont val="Times New Roman"/>
        <family val="1"/>
        <charset val="204"/>
      </rPr>
      <t>нпа тпр</t>
    </r>
    <r>
      <rPr>
        <sz val="11"/>
        <rFont val="Times New Roman"/>
        <family val="1"/>
        <charset val="204"/>
      </rPr>
      <t>)</t>
    </r>
  </si>
  <si>
    <t>№
п/п</t>
  </si>
  <si>
    <t>Наименование составляющей показателя</t>
  </si>
  <si>
    <t>Метод определения</t>
  </si>
  <si>
    <t>1.1</t>
  </si>
  <si>
    <t>2</t>
  </si>
  <si>
    <t>3</t>
  </si>
  <si>
    <t>4</t>
  </si>
  <si>
    <t>2018 год</t>
  </si>
  <si>
    <t>Должность</t>
  </si>
  <si>
    <t>Ф.И.О.</t>
  </si>
  <si>
    <t>Подпись</t>
  </si>
  <si>
    <t xml:space="preserve">                                                                         </t>
  </si>
  <si>
    <t>Форма 4.1 - Показатели уровня надежности и уровня качества оказываемых услуг</t>
  </si>
  <si>
    <t>ПРОВЕРКА ДОСТИЖЕНИЯ ПЛАНОВВОГО ПОКАЗАТЕЛЯ</t>
  </si>
  <si>
    <t>СОБЛЮДЕНИЕ УСЛОВИЙ ЗНАЧЕНИЙ!!! - при соблюдении знакам</t>
  </si>
  <si>
    <t>проводить проверку = значения (цифрой) * вес показателя</t>
  </si>
  <si>
    <t>I. Достигнуто или не достигнуто</t>
  </si>
  <si>
    <t>&lt;</t>
  </si>
  <si>
    <t>≤</t>
  </si>
  <si>
    <t>(3.2)</t>
  </si>
  <si>
    <t xml:space="preserve">Плановое значение  </t>
  </si>
  <si>
    <t>достигнуто</t>
  </si>
  <si>
    <t>II. Достигнуто со значительным улучшением</t>
  </si>
  <si>
    <t>ЗНАЧЕНИЕ ПРОВЕРКИ ПОКАЗАТЕЛЯ</t>
  </si>
  <si>
    <t xml:space="preserve">п.п. 5.1 Методических указаний </t>
  </si>
  <si>
    <t>с 2015 года, если сетевая организация не предоставила информацию в соответствии с разделом 8 настоящих методических указаний,  = -1.</t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</si>
  <si>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</si>
  <si>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</si>
  <si>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</si>
  <si>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t xml:space="preserve">Плановое значение </t>
  </si>
  <si>
    <t>достигнуто со значительным улучшением</t>
  </si>
  <si>
    <t>Коэффициенты допустимого отклонения на первый долгосрочный период регулирования устанавливаются равными</t>
  </si>
  <si>
    <t>территориальных сетевых организаций - 35% на первые три расчетных периода регулирования и 30% на следующие расчетные периоды регулирования первого долгосрочного периода регулирования.</t>
  </si>
  <si>
    <t>последующие долгосрочные периоды (2-й дп) регулирования коэффициенты снижаются, в случае достижения показателей, на 1% в год -  до 25% для территориальных сетевых организаций.</t>
  </si>
  <si>
    <t xml:space="preserve">Форма 4.2 - Расчет обобщенного показателя уровня надежности и качества оказываемых услуг </t>
  </si>
  <si>
    <r>
      <t>2. Коэффициент значимости показателя уровня качества оказываемых услуг, β</t>
    </r>
    <r>
      <rPr>
        <sz val="11"/>
        <color theme="1"/>
        <rFont val="Calibri"/>
        <family val="2"/>
        <charset val="204"/>
        <scheme val="minor"/>
      </rPr>
      <t/>
    </r>
  </si>
  <si>
    <r>
      <t>3. Коэффициент значимости показателя уровня качества оказываемых услуг, β</t>
    </r>
    <r>
      <rPr>
        <vertAlign val="subscript"/>
        <sz val="11"/>
        <rFont val="Times New Roman"/>
        <family val="1"/>
        <charset val="204"/>
      </rPr>
      <t>1</t>
    </r>
  </si>
  <si>
    <r>
      <t>4. Коэффициент значимости показателя уровня качества оказываемых услуг, β</t>
    </r>
    <r>
      <rPr>
        <vertAlign val="subscript"/>
        <sz val="11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</si>
  <si>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5.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</si>
  <si>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>"0" - достигнуто, "- 1" - не достигнуто, "+ 1" - достигнуто со значит -м улучшением</t>
  </si>
  <si>
    <r>
      <t>6. 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</si>
  <si>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7. 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</si>
  <si>
    <r>
      <t>8. 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</si>
  <si>
    <r>
      <t>9. 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</si>
  <si>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за 2018 год</t>
  </si>
  <si>
    <r>
      <t>Форма 8.1.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Журнал учета данных первичной информации по всем
прекращениям передачи электрической энергии, произошедшим на объектах</t>
    </r>
  </si>
  <si>
    <t>месяц</t>
  </si>
  <si>
    <t>Наименование 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</si>
  <si>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</si>
  <si>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</si>
  <si>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</si>
  <si>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</si>
  <si>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</si>
  <si>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энергии/Номер итоговой строки</t>
  </si>
  <si>
    <t>Наименование структурной единицы сетевой организации</t>
  </si>
  <si>
    <t>Вид объекта: КЛ, ВЛ, КВЛ, ПС, ТП, РП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</si>
  <si>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</si>
  <si>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</si>
  <si>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</si>
  <si>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</si>
  <si>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</si>
  <si>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час.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</si>
  <si>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</si>
  <si>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</si>
  <si>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</si>
  <si>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</si>
  <si>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</si>
  <si>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</si>
  <si>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</si>
  <si>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
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</si>
  <si>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</si>
  <si>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</si>
  <si>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</si>
  <si>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</si>
  <si>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</si>
  <si>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</si>
  <si>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</si>
  <si>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</si>
  <si>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</si>
  <si>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(6 - 20 кВ)</t>
  </si>
  <si>
    <t>НН (0,22 - 1 кВ)</t>
  </si>
  <si>
    <t>…</t>
  </si>
  <si>
    <t>ИТОГО по всем прекращениям передачи электрической энергии за отчетный период:</t>
  </si>
  <si>
    <t>И</t>
  </si>
  <si>
    <t>х</t>
  </si>
  <si>
    <t>0; 1</t>
  </si>
  <si>
    <t>- по ограничениям, связанным с проведением ремонтных работ</t>
  </si>
  <si>
    <t>П</t>
  </si>
  <si>
    <t>0</t>
  </si>
  <si>
    <t>- по аварийным ограничениям</t>
  </si>
  <si>
    <t>А</t>
  </si>
  <si>
    <t>- по внерегламентным отключениям</t>
  </si>
  <si>
    <t>В</t>
  </si>
  <si>
    <t>- по внерегламентным отключениям, 
учитываемым при расчете показателей надежности, в том числе индикативных показателей надежности</t>
  </si>
  <si>
    <t>В1</t>
  </si>
  <si>
    <t>1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</si>
  <si>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  </r>
  </si>
  <si>
    <t>года</t>
  </si>
  <si>
    <t>Максимальное за расчетный период регулирования число точек поставки потребителей услуг сетевой 
организации, шт.</t>
  </si>
  <si>
    <t>В соответствии с заключенными 
договорами по передаче электроэнергии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</si>
  <si>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</t>
    </r>
  </si>
  <si>
    <t>сумма произведений по столбцу 9 
и столбцу 13 формы 8.1, деленная 
на значение пункта 1 Формы 1.3
(Σ столбец 9 * столбец 13) / пункт 1 
формы 1.3).
При этом учитываются только события, 
по которым значения в столбце 8 равны "В", 
а в столбце 27 равны "1"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</si>
  <si>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</si>
  <si>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
и деленная на значение пункта 1 формы 1.3
(Σ столбец 13 формы 8.1 / пункт 1 
формы 1.3).
При этом учитываются только события, 
по которым значения в столбце 8 равны "В", 
а в столбце 27 равны "1"</t>
  </si>
  <si>
    <t>ФИО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</si>
  <si>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</si>
  <si>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family val="1"/>
        <charset val="204"/>
      </rPr>
      <t>1</t>
    </r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</si>
  <si>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</si>
  <si>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</si>
  <si>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Протяженность линий электропередачи 
в одноцепном выражении (ЛЭП), км</t>
  </si>
  <si>
    <t>Доля кабельных линий электропередачи 
в одноцепном выражении от общей протяженности линий электропередачи 
(Доля КЛ), %</t>
  </si>
  <si>
    <t>(п. 1.1/п. 1)</t>
  </si>
  <si>
    <t>Максимальной за год число точек 
поставки, шт.</t>
  </si>
  <si>
    <t>Число разъединителей и выключателей, шт.</t>
  </si>
  <si>
    <t>5</t>
  </si>
  <si>
    <t>Средняя летняя температура, °C</t>
  </si>
  <si>
    <t>6</t>
  </si>
  <si>
    <t>Номер группы (m) территориальной 
сетевой организации по показателю
Пsaidi</t>
  </si>
  <si>
    <t>(форма 9.1)</t>
  </si>
  <si>
    <t>7</t>
  </si>
  <si>
    <t>Номер группы (m) территориальной 
сетевой организации по показателю
Пsaifi</t>
  </si>
  <si>
    <t>(форма 9.2)</t>
  </si>
  <si>
    <t>Форма 4.1. Показатели уровня надежности и уровня качества оказываемых услуг 
сетевой организации</t>
  </si>
  <si>
    <t>Наименование сетевой организации (подразделения/филиала)</t>
  </si>
  <si>
    <t>№ формулы (пункта) методических указаний</t>
  </si>
  <si>
    <r>
      <t>Объем недоотпущенной электрической энергии (П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</si>
  <si>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</t>
    </r>
  </si>
  <si>
    <r>
      <t>Показатель средней частоты 
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</si>
  <si>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)</t>
    </r>
  </si>
  <si>
    <t>7 или 12</t>
  </si>
  <si>
    <r>
      <t>Показатель уровня качества 
обслуживания потребителей услуг территориальными сетевыми организациями 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</si>
  <si>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11</t>
  </si>
  <si>
    <t>Пункт 4.1 методических указаний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</si>
  <si>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</si>
  <si>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</si>
  <si>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ens</t>
    </r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</si>
  <si>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saidi</t>
    </r>
  </si>
  <si>
    <t>Пункт 4.2 методических указаний</t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</si>
  <si>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</si>
  <si>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</si>
  <si>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 методических 
указаний</t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</si>
  <si>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</si>
  <si>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</si>
  <si>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</si>
  <si>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кач3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</si>
  <si>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t>Форма 4.2. Расчет обобщенного показателя уровня надежности и качества 
оказываемых услуг</t>
  </si>
  <si>
    <t>№ пункта
методических указаний</t>
  </si>
  <si>
    <r>
      <t>1.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</si>
  <si>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</t>
  </si>
  <si>
    <t>Для организации по управлению единой национальной (общероссийской) электрической сетью и территориальной сетевой организации</t>
  </si>
  <si>
    <r>
      <t>2.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</si>
  <si>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t>Пункт 5</t>
  </si>
  <si>
    <t>Для территориальной сетевой организации</t>
  </si>
  <si>
    <r>
      <t>3.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</si>
  <si>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</si>
  <si>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кач1</t>
    </r>
  </si>
  <si>
    <r>
      <t>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кач2</t>
    </r>
  </si>
  <si>
    <r>
      <t>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кач3</t>
    </r>
  </si>
  <si>
    <r>
      <t>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</si>
  <si>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№ п/п</t>
  </si>
  <si>
    <t>Наименование вышестоящего центра питания относительно вторичного 
уровня присоединения при 
нормальной схеме электроснабжения 
(при наличии)</t>
  </si>
  <si>
    <t>Диспетчерское наименование ЛЭП от вышестоящего центра питания до 
объекта электросетевого хозяйства, определенного вторичным уровнем напряжения</t>
  </si>
  <si>
    <t>Вторичный
уровень
присоединения</t>
  </si>
  <si>
    <t>Первичный
уровень
присоединения</t>
  </si>
  <si>
    <t>Количество точек поставки потребителей услуг сетевой 
организации, присоединенных к первичному уровню 
присоединения, шт.</t>
  </si>
  <si>
    <t>Диспетчерское наименование ПС, ТП, РП</t>
  </si>
  <si>
    <t>Высший класс напряжения,
кВ</t>
  </si>
  <si>
    <t>Диспетчерское наименование ВЛ, КЛ, КВЛ</t>
  </si>
  <si>
    <t>Класс напряжения, кВ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</si>
  <si>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</si>
  <si>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</si>
  <si>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потребителей электрической энергии</t>
  </si>
  <si>
    <t>НН 
(ниже 1 кВ)</t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</si>
  <si>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 года</t>
  </si>
  <si>
    <t>Максимальное за расчетный период регулирования число точек поставки сетевой организации, шт., в том числе
в разбивке по уровням напряжения:</t>
  </si>
  <si>
    <t>В соответствии с заключенными договорами 
по передаче электрической энергии</t>
  </si>
  <si>
    <t>ВН (110 кВ и выше), шт.</t>
  </si>
  <si>
    <t>1.2</t>
  </si>
  <si>
    <t>СН-1 (35 кВ), шт.</t>
  </si>
  <si>
    <t>1.3</t>
  </si>
  <si>
    <t>СН-2 (6 - 20 кВ), шт.</t>
  </si>
  <si>
    <t>1.4</t>
  </si>
  <si>
    <t>НН (до 1 кВ), шт.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</si>
  <si>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</si>
  <si>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
Формы 8.1, деленная на значение пункта 1 
Формы 8.3
((∑ столбец 9 * столбец 13) / пункт 1 Формы 8.3)
При этом учитываются только те события, по которым значения в столбце 8 равны "В", а в столбце 27 равны 1</t>
  </si>
  <si>
    <t>сумма по столбцу 13 Формы 8.1 и деленная на значение пункта 1 Формы 8.3
(∑ столбец 13 Формы 8.1 / пункт 1 Формы 8.3)
При этом учитываются только те события, по которым значения в столбце 8 равны "В", а в столбце 27 равны 1</t>
  </si>
  <si>
    <r>
      <t>Средняя продолжительность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</si>
  <si>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Формы 8.1, деленная на значение пункта 1
Формы 8.3
((∑ столбец 9 * столбец 13) / пункт 1 Формы 8.3)
При этом учитываются только те события, по которым значения в столбце 8 равны "П"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</si>
  <si>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</si>
  <si>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
на значение пункта 1 Формы 8.3
(∑ столбец 13 Формы 8.1 / пункт 1 Формы 8.3)
При этом учитываются только те события, по которым значения в столбце 8 равны "П"</t>
  </si>
  <si>
    <t>445</t>
  </si>
  <si>
    <t>15,4</t>
  </si>
  <si>
    <t>42,683</t>
  </si>
  <si>
    <t>99,3</t>
  </si>
  <si>
    <t>АО  "Электромашиностроительный завод " ЛЕПСЕ"</t>
  </si>
  <si>
    <t>АО  "Электромашиностроительный завод " ЛЕПСЕ"  2018 год</t>
  </si>
  <si>
    <t>261</t>
  </si>
  <si>
    <t>за     12</t>
  </si>
  <si>
    <t>2018</t>
  </si>
  <si>
    <t>Главный энергетик АО "ЛЕПСЕ" ________________ М.Г. Тутубалин</t>
  </si>
  <si>
    <t>Главный энергетик АО "ЛЕПСЕ"  М.Г. Тутубалин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</si>
  <si>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 АО "ЛЕПСЕ"</t>
  </si>
  <si>
    <t>АО "ЛЕПСЕ"</t>
  </si>
  <si>
    <t>(значение из 
формы п. 1
формы 1.3 
приложения 1 
к методическим указаниям)</t>
  </si>
  <si>
    <t>Главный энергетик АО "ЛЕПСЕ" _______________________                       М.Г. Тутубалин</t>
  </si>
  <si>
    <t>Главный энергетик АО "ЛЕПСЕ"  ___________________________М.Г. Тутубалин</t>
  </si>
  <si>
    <t>Главный энергетик АО "ЛЕПСЕ" М.Г. Тутубалин</t>
  </si>
  <si>
    <t>Форма 3.1 - Отчетные данные для расчета значения показателя качества 
рассмотрения заявок на технологическое присоединение к сети 
АО "ЛЕПСЕ" в период 2018 год</t>
  </si>
  <si>
    <t>Форма 3.3 - 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2018 год</t>
  </si>
  <si>
    <t>АО  "Электромашиностроительный завод "ЛЕПСЕ"  2018 год</t>
  </si>
  <si>
    <t>Главный энергетик АО "ЛЕПС"Е ________________ М.Г. Тутубалин</t>
  </si>
  <si>
    <t>Главный энергетик АО "ЛЕПСЕ"        М.Г. Тутубалин</t>
  </si>
  <si>
    <t>Главный энергетик АО "ЛЕПСЕ"      М.Г. Тутубалин</t>
  </si>
  <si>
    <t>Главный энергетик АО "ЛЕПСЕ"    М.Г. Тутубалин</t>
  </si>
  <si>
    <t xml:space="preserve">Форма 1.1 - Журнал учета текущей информации о прекращении передачи электрической энергии для потребителей услуг за 12 месяцев 2018 г. </t>
  </si>
  <si>
    <t>*  в том числе на основе базы актов расследования технологических нарушений за соответствующий</t>
  </si>
  <si>
    <t xml:space="preserve">Протяженность кабельных линий электропередачи в одноцепном выражении, км
</t>
  </si>
  <si>
    <t>Расчет значения индикатора информативности (Форма 2.1 для расчета значения показателя уровня 
качества оказываемых услуг) за 2018 год</t>
  </si>
  <si>
    <t>Расчет значения индикатора исполнительности (Форма 2.2 для расчета значения показателя уровня качества оказываемых услуг) за 2018 год.</t>
  </si>
  <si>
    <t>за 2018 год.</t>
  </si>
  <si>
    <t>Форма 3.2 - Отчетные данные для расчета значения показателя качества 
исполнения договоров об осуществлении технологического присоединения заявителей к сети, в период 2018 год</t>
  </si>
  <si>
    <t>Главный энергетик АО "ЛЕПСЕ"  М.Г.Тутубалин</t>
  </si>
  <si>
    <t>Главный энергетик АО "ЛЕПСЕ                                     М.Г. Тутубалин"</t>
  </si>
  <si>
    <t>Форма 8.1.1. Ведомость присоединений потребителей услуг сетевой организации (наименование) за 12 месяцев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</si>
</sst>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"/>
    <numFmt numFmtId="166" formatCode="0.0%"/>
    <numFmt numFmtId="167" formatCode="0.000"/>
    <numFmt numFmtId="168" formatCode="0.00000"/>
    <numFmt numFmtId="169" formatCode="#,##0.000\ _₽;\-#,##0.000\ _₽"/>
  </numFmts>
  <fonts count="34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color indexed="60"/>
      <name val="Times New Roman"/>
      <family val="1"/>
      <charset val="204"/>
    </font>
    <font>
      <b/>
      <sz val="11"/>
      <color indexed="6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vertAlign val="superscript"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color indexed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distributed" wrapText="1"/>
    </xf>
    <xf numFmtId="0" fontId="0" fillId="0" borderId="0" xfId="0" applyAlignment="1">
      <alignment vertic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 applyFill="1" applyAlignment="1">
      <alignment horizontal="left"/>
    </xf>
    <xf numFmtId="0" fontId="12" fillId="0" borderId="0" xfId="2" applyFont="1" applyFill="1" applyAlignment="1">
      <alignment horizontal="left" vertical="top"/>
    </xf>
    <xf numFmtId="0" fontId="11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 wrapText="1"/>
    </xf>
    <xf numFmtId="165" fontId="11" fillId="0" borderId="1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1" fillId="0" borderId="0" xfId="2" applyFont="1" applyBorder="1" applyAlignment="1">
      <alignment horizontal="left"/>
    </xf>
    <xf numFmtId="0" fontId="11" fillId="0" borderId="0" xfId="2" applyFont="1" applyBorder="1" applyAlignment="1"/>
    <xf numFmtId="0" fontId="12" fillId="0" borderId="0" xfId="2" applyFont="1" applyBorder="1" applyAlignment="1">
      <alignment horizontal="left" vertical="top"/>
    </xf>
    <xf numFmtId="0" fontId="12" fillId="0" borderId="0" xfId="2" applyFont="1" applyBorder="1" applyAlignment="1">
      <alignment vertical="top"/>
    </xf>
    <xf numFmtId="2" fontId="11" fillId="0" borderId="1" xfId="2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1" fontId="11" fillId="0" borderId="1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0" xfId="2" applyFont="1" applyFill="1" applyBorder="1" applyAlignment="1"/>
    <xf numFmtId="0" fontId="12" fillId="0" borderId="0" xfId="2" applyNumberFormat="1" applyFont="1" applyBorder="1" applyAlignment="1">
      <alignment horizontal="left"/>
    </xf>
    <xf numFmtId="0" fontId="11" fillId="0" borderId="0" xfId="2" applyNumberFormat="1" applyFont="1" applyBorder="1" applyAlignment="1">
      <alignment horizontal="left"/>
    </xf>
    <xf numFmtId="0" fontId="13" fillId="0" borderId="0" xfId="2" applyNumberFormat="1" applyFont="1" applyBorder="1" applyAlignment="1">
      <alignment horizontal="left"/>
    </xf>
    <xf numFmtId="0" fontId="12" fillId="0" borderId="0" xfId="2" applyNumberFormat="1" applyFont="1" applyBorder="1" applyAlignment="1">
      <alignment horizontal="center" vertical="top"/>
    </xf>
    <xf numFmtId="0" fontId="11" fillId="0" borderId="1" xfId="2" applyNumberFormat="1" applyFont="1" applyBorder="1" applyAlignment="1">
      <alignment horizontal="center" vertical="center" wrapText="1"/>
    </xf>
    <xf numFmtId="0" fontId="11" fillId="0" borderId="2" xfId="2" applyNumberFormat="1" applyFont="1" applyBorder="1" applyAlignment="1">
      <alignment horizontal="center" vertical="center" wrapText="1"/>
    </xf>
    <xf numFmtId="0" fontId="14" fillId="0" borderId="2" xfId="2" applyNumberFormat="1" applyFont="1" applyBorder="1" applyAlignment="1">
      <alignment horizontal="center"/>
    </xf>
    <xf numFmtId="167" fontId="14" fillId="0" borderId="1" xfId="2" applyNumberFormat="1" applyFont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166" fontId="11" fillId="0" borderId="1" xfId="4" applyNumberFormat="1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0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left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3" xfId="1" applyNumberFormat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12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1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 vertical="top"/>
    </xf>
    <xf numFmtId="0" fontId="11" fillId="0" borderId="2" xfId="1" applyNumberFormat="1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1" fillId="0" borderId="2" xfId="1" applyNumberFormat="1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14" fillId="0" borderId="1" xfId="2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38" fontId="14" fillId="0" borderId="1" xfId="2" applyNumberFormat="1" applyFont="1" applyFill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/>
    </xf>
    <xf numFmtId="0" fontId="11" fillId="3" borderId="3" xfId="2" applyFont="1" applyFill="1" applyBorder="1" applyAlignment="1">
      <alignment horizontal="left" vertical="center" wrapText="1"/>
    </xf>
    <xf numFmtId="0" fontId="11" fillId="3" borderId="5" xfId="2" applyFont="1" applyFill="1" applyBorder="1" applyAlignment="1">
      <alignment horizontal="left" vertical="center" wrapText="1"/>
    </xf>
    <xf numFmtId="0" fontId="11" fillId="3" borderId="7" xfId="2" applyFont="1" applyFill="1" applyBorder="1" applyAlignment="1">
      <alignment horizontal="left" vertical="center" wrapText="1"/>
    </xf>
    <xf numFmtId="0" fontId="11" fillId="4" borderId="1" xfId="1" applyNumberFormat="1" applyFont="1" applyFill="1" applyBorder="1" applyAlignment="1">
      <alignment horizontal="center" vertical="center"/>
    </xf>
    <xf numFmtId="0" fontId="11" fillId="4" borderId="1" xfId="1" applyNumberFormat="1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38" fontId="11" fillId="4" borderId="1" xfId="2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distributed" wrapText="1"/>
    </xf>
    <xf numFmtId="164" fontId="8" fillId="4" borderId="1" xfId="0" applyNumberFormat="1" applyFont="1" applyFill="1" applyBorder="1" applyAlignment="1">
      <alignment horizontal="center" vertical="distributed"/>
    </xf>
    <xf numFmtId="0" fontId="11" fillId="4" borderId="1" xfId="2" applyFont="1" applyFill="1" applyBorder="1" applyAlignment="1">
      <alignment horizontal="center" vertical="center"/>
    </xf>
    <xf numFmtId="0" fontId="20" fillId="4" borderId="0" xfId="1" applyNumberFormat="1" applyFont="1" applyFill="1" applyBorder="1" applyAlignment="1">
      <alignment horizontal="left"/>
    </xf>
    <xf numFmtId="0" fontId="21" fillId="4" borderId="0" xfId="1" applyNumberFormat="1" applyFont="1" applyFill="1" applyBorder="1" applyAlignment="1">
      <alignment horizontal="center"/>
    </xf>
    <xf numFmtId="0" fontId="11" fillId="5" borderId="2" xfId="2" applyFont="1" applyFill="1" applyBorder="1" applyAlignment="1">
      <alignment horizontal="center" vertical="center"/>
    </xf>
    <xf numFmtId="2" fontId="11" fillId="5" borderId="2" xfId="2" applyNumberFormat="1" applyFont="1" applyFill="1" applyBorder="1" applyAlignment="1">
      <alignment horizontal="center" vertical="center"/>
    </xf>
    <xf numFmtId="167" fontId="11" fillId="5" borderId="2" xfId="2" applyNumberFormat="1" applyFont="1" applyFill="1" applyBorder="1" applyAlignment="1">
      <alignment horizontal="center" vertical="center"/>
    </xf>
    <xf numFmtId="1" fontId="11" fillId="5" borderId="1" xfId="2" applyNumberFormat="1" applyFont="1" applyFill="1" applyBorder="1" applyAlignment="1">
      <alignment horizontal="center" vertical="center"/>
    </xf>
    <xf numFmtId="2" fontId="11" fillId="2" borderId="2" xfId="2" applyNumberFormat="1" applyFont="1" applyFill="1" applyBorder="1" applyAlignment="1">
      <alignment horizontal="center" vertical="center"/>
    </xf>
    <xf numFmtId="165" fontId="11" fillId="2" borderId="2" xfId="2" applyNumberFormat="1" applyFont="1" applyFill="1" applyBorder="1" applyAlignment="1">
      <alignment horizontal="center" vertical="center"/>
    </xf>
    <xf numFmtId="38" fontId="8" fillId="4" borderId="1" xfId="0" applyNumberFormat="1" applyFont="1" applyFill="1" applyBorder="1" applyAlignment="1">
      <alignment horizontal="center" vertical="distributed" wrapText="1"/>
    </xf>
    <xf numFmtId="0" fontId="13" fillId="0" borderId="0" xfId="1" applyFont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11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top"/>
    </xf>
    <xf numFmtId="0" fontId="11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top"/>
    </xf>
    <xf numFmtId="166" fontId="11" fillId="0" borderId="1" xfId="4" applyNumberFormat="1" applyFont="1" applyBorder="1" applyAlignment="1">
      <alignment vertical="center"/>
    </xf>
    <xf numFmtId="9" fontId="11" fillId="0" borderId="1" xfId="4" applyFont="1" applyBorder="1" applyAlignment="1">
      <alignment horizontal="center" vertical="center"/>
    </xf>
    <xf numFmtId="0" fontId="11" fillId="0" borderId="0" xfId="2" applyNumberFormat="1" applyFont="1" applyBorder="1" applyAlignment="1">
      <alignment horizontal="center"/>
    </xf>
    <xf numFmtId="0" fontId="19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left"/>
    </xf>
    <xf numFmtId="0" fontId="18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left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/>
    </xf>
    <xf numFmtId="0" fontId="13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center" vertical="top"/>
    </xf>
    <xf numFmtId="0" fontId="13" fillId="0" borderId="0" xfId="1" applyNumberFormat="1" applyFont="1" applyBorder="1" applyAlignment="1">
      <alignment horizontal="center" wrapText="1"/>
    </xf>
    <xf numFmtId="0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3" fillId="0" borderId="7" xfId="1" applyFont="1" applyBorder="1" applyAlignment="1"/>
    <xf numFmtId="0" fontId="15" fillId="0" borderId="0" xfId="1" applyFont="1" applyBorder="1" applyAlignment="1">
      <alignment vertical="top"/>
    </xf>
    <xf numFmtId="0" fontId="11" fillId="0" borderId="1" xfId="1" applyFont="1" applyBorder="1" applyAlignment="1">
      <alignment vertical="top"/>
    </xf>
    <xf numFmtId="0" fontId="11" fillId="0" borderId="3" xfId="1" applyFont="1" applyBorder="1" applyAlignment="1">
      <alignment vertical="top" wrapText="1"/>
    </xf>
    <xf numFmtId="0" fontId="11" fillId="0" borderId="0" xfId="2" applyFont="1" applyAlignment="1"/>
    <xf numFmtId="0" fontId="11" fillId="0" borderId="1" xfId="1" applyFont="1" applyBorder="1" applyAlignment="1">
      <alignment vertical="top" wrapText="1"/>
    </xf>
    <xf numFmtId="0" fontId="11" fillId="0" borderId="1" xfId="1" applyFont="1" applyBorder="1" applyAlignment="1">
      <alignment horizontal="center" vertical="top" wrapText="1"/>
    </xf>
    <xf numFmtId="0" fontId="13" fillId="0" borderId="0" xfId="1" applyFont="1" applyBorder="1" applyAlignment="1">
      <alignment wrapText="1"/>
    </xf>
    <xf numFmtId="0" fontId="11" fillId="0" borderId="0" xfId="1" applyFont="1" applyBorder="1" applyAlignment="1">
      <alignment horizontal="center"/>
    </xf>
    <xf numFmtId="0" fontId="13" fillId="0" borderId="0" xfId="1" applyNumberFormat="1" applyFont="1" applyFill="1" applyBorder="1" applyAlignment="1">
      <alignment horizontal="left"/>
    </xf>
    <xf numFmtId="0" fontId="11" fillId="0" borderId="0" xfId="1" applyNumberFormat="1" applyFont="1" applyBorder="1" applyAlignment="1">
      <alignment horizontal="right"/>
    </xf>
    <xf numFmtId="0" fontId="14" fillId="0" borderId="0" xfId="1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/>
    <xf numFmtId="0" fontId="14" fillId="0" borderId="0" xfId="1" applyNumberFormat="1" applyFont="1" applyBorder="1" applyAlignment="1"/>
    <xf numFmtId="0" fontId="11" fillId="0" borderId="0" xfId="1" applyNumberFormat="1" applyFont="1" applyFill="1" applyBorder="1" applyAlignment="1">
      <alignment horizontal="left"/>
    </xf>
    <xf numFmtId="0" fontId="14" fillId="0" borderId="0" xfId="1" applyNumberFormat="1" applyFont="1" applyFill="1" applyBorder="1" applyAlignment="1">
      <alignment horizontal="left"/>
    </xf>
    <xf numFmtId="168" fontId="14" fillId="5" borderId="0" xfId="0" applyNumberFormat="1" applyFont="1" applyFill="1" applyBorder="1" applyAlignment="1">
      <alignment horizontal="center"/>
    </xf>
    <xf numFmtId="168" fontId="23" fillId="5" borderId="0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0" fontId="24" fillId="0" borderId="0" xfId="1" applyNumberFormat="1" applyFont="1" applyBorder="1" applyAlignment="1">
      <alignment horizontal="center" vertical="center"/>
    </xf>
    <xf numFmtId="169" fontId="11" fillId="0" borderId="0" xfId="2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horizontal="center" vertical="center"/>
    </xf>
    <xf numFmtId="0" fontId="14" fillId="5" borderId="0" xfId="0" applyNumberFormat="1" applyFont="1" applyFill="1" applyBorder="1" applyAlignment="1">
      <alignment horizontal="center"/>
    </xf>
    <xf numFmtId="164" fontId="24" fillId="5" borderId="1" xfId="1" applyNumberFormat="1" applyFont="1" applyFill="1" applyBorder="1" applyAlignment="1">
      <alignment horizontal="center" vertical="center"/>
    </xf>
    <xf numFmtId="0" fontId="24" fillId="0" borderId="0" xfId="1" applyNumberFormat="1" applyFont="1" applyBorder="1" applyAlignment="1">
      <alignment horizontal="left"/>
    </xf>
    <xf numFmtId="0" fontId="24" fillId="5" borderId="1" xfId="1" applyNumberFormat="1" applyFont="1" applyFill="1" applyBorder="1" applyAlignment="1">
      <alignment horizontal="center" vertical="center"/>
    </xf>
    <xf numFmtId="0" fontId="14" fillId="0" borderId="0" xfId="1" applyNumberFormat="1" applyFont="1" applyBorder="1" applyAlignment="1">
      <alignment horizontal="left"/>
    </xf>
    <xf numFmtId="168" fontId="14" fillId="5" borderId="0" xfId="0" applyNumberFormat="1" applyFont="1" applyFill="1" applyBorder="1" applyAlignment="1">
      <alignment horizontal="left"/>
    </xf>
    <xf numFmtId="168" fontId="14" fillId="0" borderId="0" xfId="0" applyNumberFormat="1" applyFont="1" applyFill="1" applyBorder="1" applyAlignment="1">
      <alignment horizontal="left"/>
    </xf>
    <xf numFmtId="0" fontId="11" fillId="7" borderId="3" xfId="1" applyNumberFormat="1" applyFont="1" applyFill="1" applyBorder="1" applyAlignment="1">
      <alignment horizontal="left" vertical="center" wrapText="1"/>
    </xf>
    <xf numFmtId="49" fontId="11" fillId="7" borderId="1" xfId="1" applyNumberFormat="1" applyFont="1" applyFill="1" applyBorder="1" applyAlignment="1">
      <alignment horizontal="center" vertical="center"/>
    </xf>
    <xf numFmtId="0" fontId="11" fillId="7" borderId="1" xfId="1" applyNumberFormat="1" applyFont="1" applyFill="1" applyBorder="1" applyAlignment="1">
      <alignment horizontal="center" vertical="center"/>
    </xf>
    <xf numFmtId="0" fontId="11" fillId="6" borderId="0" xfId="1" applyNumberFormat="1" applyFont="1" applyFill="1" applyBorder="1" applyAlignment="1">
      <alignment horizontal="left"/>
    </xf>
    <xf numFmtId="0" fontId="11" fillId="0" borderId="0" xfId="1" applyFont="1" applyFill="1" applyAlignment="1">
      <alignment horizontal="left" vertical="top"/>
    </xf>
    <xf numFmtId="0" fontId="11" fillId="0" borderId="0" xfId="1" applyFont="1" applyFill="1" applyAlignment="1">
      <alignment horizontal="left"/>
    </xf>
    <xf numFmtId="0" fontId="24" fillId="0" borderId="0" xfId="1" applyFont="1" applyFill="1" applyAlignment="1">
      <alignment wrapText="1"/>
    </xf>
    <xf numFmtId="0" fontId="11" fillId="6" borderId="0" xfId="1" applyFont="1" applyFill="1" applyAlignment="1">
      <alignment horizontal="left"/>
    </xf>
    <xf numFmtId="0" fontId="24" fillId="0" borderId="0" xfId="1" applyFont="1" applyFill="1" applyAlignment="1"/>
    <xf numFmtId="0" fontId="24" fillId="5" borderId="0" xfId="1" applyNumberFormat="1" applyFont="1" applyFill="1" applyBorder="1" applyAlignment="1">
      <alignment horizontal="center" vertical="center"/>
    </xf>
    <xf numFmtId="0" fontId="24" fillId="8" borderId="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top"/>
    </xf>
    <xf numFmtId="0" fontId="24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top"/>
    </xf>
    <xf numFmtId="0" fontId="4" fillId="0" borderId="0" xfId="0" applyFont="1" applyBorder="1" applyAlignment="1">
      <alignment wrapText="1"/>
    </xf>
    <xf numFmtId="0" fontId="25" fillId="0" borderId="0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4" fillId="0" borderId="0" xfId="2" applyNumberFormat="1" applyFont="1" applyBorder="1" applyAlignment="1">
      <alignment horizontal="left"/>
    </xf>
    <xf numFmtId="0" fontId="13" fillId="0" borderId="0" xfId="1" applyNumberFormat="1" applyFont="1" applyFill="1" applyBorder="1" applyAlignment="1">
      <alignment horizontal="center" wrapText="1"/>
    </xf>
    <xf numFmtId="0" fontId="11" fillId="0" borderId="0" xfId="1" applyNumberFormat="1" applyFont="1" applyFill="1" applyBorder="1" applyAlignment="1">
      <alignment horizontal="center" vertical="top"/>
    </xf>
    <xf numFmtId="0" fontId="14" fillId="0" borderId="0" xfId="1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49" fontId="11" fillId="7" borderId="1" xfId="1" applyNumberFormat="1" applyFont="1" applyFill="1" applyBorder="1" applyAlignment="1">
      <alignment horizontal="center" vertical="center" wrapText="1"/>
    </xf>
    <xf numFmtId="0" fontId="11" fillId="7" borderId="1" xfId="1" applyNumberFormat="1" applyFont="1" applyFill="1" applyBorder="1" applyAlignment="1">
      <alignment horizontal="center" vertical="center" wrapText="1"/>
    </xf>
    <xf numFmtId="0" fontId="11" fillId="6" borderId="0" xfId="2" applyNumberFormat="1" applyFont="1" applyFill="1" applyBorder="1" applyAlignment="1">
      <alignment horizontal="left"/>
    </xf>
    <xf numFmtId="0" fontId="11" fillId="7" borderId="2" xfId="1" applyNumberFormat="1" applyFont="1" applyFill="1" applyBorder="1" applyAlignment="1">
      <alignment horizontal="center"/>
    </xf>
    <xf numFmtId="0" fontId="11" fillId="0" borderId="13" xfId="1" applyNumberFormat="1" applyFont="1" applyFill="1" applyBorder="1" applyAlignment="1">
      <alignment horizontal="center" vertical="center"/>
    </xf>
    <xf numFmtId="0" fontId="11" fillId="5" borderId="1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14" fontId="11" fillId="0" borderId="0" xfId="1" applyNumberFormat="1" applyFont="1" applyAlignment="1">
      <alignment horizontal="left"/>
    </xf>
    <xf numFmtId="14" fontId="11" fillId="0" borderId="0" xfId="1" applyNumberFormat="1" applyFont="1" applyFill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 wrapText="1"/>
    </xf>
    <xf numFmtId="49" fontId="12" fillId="0" borderId="2" xfId="1" applyNumberFormat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top"/>
    </xf>
    <xf numFmtId="0" fontId="15" fillId="0" borderId="7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13" fillId="0" borderId="7" xfId="1" applyFont="1" applyFill="1" applyBorder="1" applyAlignment="1"/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2" fillId="0" borderId="4" xfId="1" applyFont="1" applyBorder="1" applyAlignment="1">
      <alignment vertical="center" textRotation="90"/>
    </xf>
    <xf numFmtId="0" fontId="12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12" fillId="0" borderId="1" xfId="1" applyNumberFormat="1" applyFont="1" applyFill="1" applyBorder="1" applyAlignment="1">
      <alignment vertical="center"/>
    </xf>
    <xf numFmtId="0" fontId="12" fillId="0" borderId="1" xfId="1" applyNumberFormat="1" applyFont="1" applyFill="1" applyBorder="1" applyAlignment="1">
      <alignment vertical="center" wrapText="1"/>
    </xf>
    <xf numFmtId="49" fontId="12" fillId="0" borderId="1" xfId="1" applyNumberFormat="1" applyFont="1" applyFill="1" applyBorder="1" applyAlignment="1">
      <alignment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NumberFormat="1" applyFont="1" applyBorder="1" applyAlignment="1">
      <alignment vertical="top" wrapText="1"/>
    </xf>
    <xf numFmtId="0" fontId="11" fillId="0" borderId="1" xfId="1" applyNumberFormat="1" applyFont="1" applyFill="1" applyBorder="1" applyAlignment="1">
      <alignment vertical="top" wrapText="1"/>
    </xf>
    <xf numFmtId="0" fontId="11" fillId="0" borderId="1" xfId="1" applyNumberFormat="1" applyFont="1" applyBorder="1" applyAlignment="1">
      <alignment vertical="top" wrapText="1"/>
    </xf>
    <xf numFmtId="0" fontId="11" fillId="0" borderId="0" xfId="1" applyFont="1" applyBorder="1" applyAlignment="1">
      <alignment horizontal="left" vertical="center"/>
    </xf>
    <xf numFmtId="0" fontId="11" fillId="0" borderId="1" xfId="1" applyNumberFormat="1" applyFont="1" applyBorder="1" applyAlignment="1">
      <alignment vertical="center" wrapText="1"/>
    </xf>
    <xf numFmtId="0" fontId="11" fillId="0" borderId="1" xfId="1" applyNumberFormat="1" applyFont="1" applyBorder="1" applyAlignment="1">
      <alignment vertical="top"/>
    </xf>
    <xf numFmtId="0" fontId="15" fillId="0" borderId="0" xfId="1" applyFont="1" applyBorder="1" applyAlignment="1">
      <alignment horizontal="left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wrapText="1"/>
    </xf>
    <xf numFmtId="0" fontId="15" fillId="0" borderId="1" xfId="1" applyFont="1" applyFill="1" applyBorder="1" applyAlignment="1"/>
    <xf numFmtId="0" fontId="15" fillId="0" borderId="1" xfId="1" applyFont="1" applyFill="1" applyBorder="1" applyAlignment="1">
      <alignment horizontal="center"/>
    </xf>
    <xf numFmtId="0" fontId="15" fillId="0" borderId="1" xfId="1" applyFont="1" applyBorder="1" applyAlignment="1">
      <alignment vertical="center" textRotation="90" wrapText="1"/>
    </xf>
    <xf numFmtId="49" fontId="15" fillId="0" borderId="1" xfId="1" applyNumberFormat="1" applyFont="1" applyBorder="1" applyAlignment="1"/>
    <xf numFmtId="49" fontId="11" fillId="0" borderId="4" xfId="1" applyNumberFormat="1" applyFont="1" applyBorder="1" applyAlignment="1">
      <alignment vertical="center" wrapText="1"/>
    </xf>
    <xf numFmtId="49" fontId="11" fillId="0" borderId="6" xfId="1" applyNumberFormat="1" applyFont="1" applyBorder="1" applyAlignment="1">
      <alignment vertical="center"/>
    </xf>
    <xf numFmtId="49" fontId="11" fillId="0" borderId="6" xfId="1" applyNumberFormat="1" applyFont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11" fillId="0" borderId="6" xfId="1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/>
    </xf>
    <xf numFmtId="0" fontId="13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left" wrapText="1"/>
    </xf>
    <xf numFmtId="0" fontId="11" fillId="9" borderId="1" xfId="2" applyNumberFormat="1" applyFont="1" applyFill="1" applyBorder="1" applyAlignment="1">
      <alignment horizontal="center" vertical="top"/>
    </xf>
    <xf numFmtId="0" fontId="11" fillId="9" borderId="2" xfId="2" applyNumberFormat="1" applyFont="1" applyFill="1" applyBorder="1" applyAlignment="1">
      <alignment horizontal="center" vertical="top"/>
    </xf>
    <xf numFmtId="0" fontId="11" fillId="0" borderId="1" xfId="1" applyFont="1" applyBorder="1" applyAlignment="1">
      <alignment vertical="center" wrapText="1"/>
    </xf>
    <xf numFmtId="0" fontId="13" fillId="0" borderId="0" xfId="1" applyFont="1" applyBorder="1" applyAlignment="1"/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left" vertical="center" wrapText="1"/>
    </xf>
    <xf numFmtId="0" fontId="11" fillId="4" borderId="1" xfId="1" applyNumberFormat="1" applyFont="1" applyFill="1" applyBorder="1" applyAlignment="1">
      <alignment horizontal="left" vertical="center" wrapText="1"/>
    </xf>
    <xf numFmtId="0" fontId="11" fillId="7" borderId="1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Border="1" applyAlignment="1">
      <alignment horizontal="center" vertical="top"/>
    </xf>
    <xf numFmtId="0" fontId="11" fillId="0" borderId="1" xfId="1" applyFont="1" applyBorder="1" applyAlignment="1">
      <alignment horizontal="center" vertical="center"/>
    </xf>
    <xf numFmtId="49" fontId="13" fillId="0" borderId="0" xfId="1" applyNumberFormat="1" applyFont="1" applyFill="1" applyBorder="1" applyAlignment="1"/>
    <xf numFmtId="0" fontId="13" fillId="0" borderId="0" xfId="1" applyFont="1" applyFill="1" applyBorder="1" applyAlignment="1"/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NumberFormat="1" applyFont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49" fontId="30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left"/>
    </xf>
    <xf numFmtId="0" fontId="15" fillId="0" borderId="0" xfId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top" wrapText="1"/>
    </xf>
    <xf numFmtId="0" fontId="31" fillId="0" borderId="0" xfId="1" applyFont="1" applyBorder="1" applyAlignment="1">
      <alignment horizontal="center" vertical="center" wrapText="1"/>
    </xf>
    <xf numFmtId="0" fontId="31" fillId="0" borderId="0" xfId="1" applyFont="1" applyBorder="1" applyAlignment="1">
      <alignment vertical="center" wrapText="1"/>
    </xf>
    <xf numFmtId="0" fontId="31" fillId="0" borderId="0" xfId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/>
    </xf>
    <xf numFmtId="0" fontId="15" fillId="0" borderId="1" xfId="1" applyFont="1" applyFill="1" applyBorder="1" applyAlignment="1">
      <alignment horizontal="center" wrapText="1"/>
    </xf>
    <xf numFmtId="0" fontId="13" fillId="4" borderId="0" xfId="2" applyNumberFormat="1" applyFont="1" applyFill="1" applyBorder="1" applyAlignment="1">
      <alignment horizontal="center" wrapText="1"/>
    </xf>
    <xf numFmtId="0" fontId="11" fillId="0" borderId="0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1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13" fillId="0" borderId="0" xfId="2" applyFont="1" applyAlignment="1">
      <alignment horizontal="center" wrapText="1"/>
    </xf>
    <xf numFmtId="0" fontId="12" fillId="0" borderId="7" xfId="2" applyFont="1" applyFill="1" applyBorder="1" applyAlignment="1">
      <alignment horizontal="center" vertical="top"/>
    </xf>
    <xf numFmtId="0" fontId="11" fillId="0" borderId="2" xfId="2" applyFont="1" applyBorder="1" applyAlignment="1">
      <alignment horizontal="center" vertical="top"/>
    </xf>
    <xf numFmtId="0" fontId="11" fillId="0" borderId="11" xfId="2" applyFont="1" applyBorder="1" applyAlignment="1">
      <alignment horizontal="center" vertical="top"/>
    </xf>
    <xf numFmtId="0" fontId="11" fillId="0" borderId="4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1" fontId="11" fillId="5" borderId="4" xfId="2" applyNumberFormat="1" applyFont="1" applyFill="1" applyBorder="1" applyAlignment="1">
      <alignment horizontal="center" vertical="center"/>
    </xf>
    <xf numFmtId="1" fontId="11" fillId="5" borderId="6" xfId="2" applyNumberFormat="1" applyFont="1" applyFill="1" applyBorder="1" applyAlignment="1">
      <alignment horizontal="center" vertical="center"/>
    </xf>
    <xf numFmtId="167" fontId="11" fillId="5" borderId="4" xfId="2" applyNumberFormat="1" applyFont="1" applyFill="1" applyBorder="1" applyAlignment="1">
      <alignment horizontal="center" vertical="center"/>
    </xf>
    <xf numFmtId="167" fontId="11" fillId="5" borderId="6" xfId="2" applyNumberFormat="1" applyFont="1" applyFill="1" applyBorder="1" applyAlignment="1">
      <alignment horizontal="center" vertical="center"/>
    </xf>
    <xf numFmtId="166" fontId="11" fillId="0" borderId="4" xfId="4" applyNumberFormat="1" applyFont="1" applyBorder="1" applyAlignment="1">
      <alignment horizontal="center" vertical="center"/>
    </xf>
    <xf numFmtId="166" fontId="11" fillId="0" borderId="6" xfId="4" applyNumberFormat="1" applyFont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/>
    </xf>
    <xf numFmtId="165" fontId="11" fillId="5" borderId="4" xfId="2" applyNumberFormat="1" applyFont="1" applyFill="1" applyBorder="1" applyAlignment="1">
      <alignment horizontal="center" vertical="center"/>
    </xf>
    <xf numFmtId="165" fontId="11" fillId="5" borderId="6" xfId="2" applyNumberFormat="1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166" fontId="11" fillId="0" borderId="4" xfId="3" applyNumberFormat="1" applyFont="1" applyBorder="1" applyAlignment="1">
      <alignment horizontal="center" vertical="center"/>
    </xf>
    <xf numFmtId="166" fontId="11" fillId="0" borderId="6" xfId="3" applyNumberFormat="1" applyFont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165" fontId="11" fillId="0" borderId="10" xfId="2" applyNumberFormat="1" applyFont="1" applyBorder="1" applyAlignment="1">
      <alignment horizontal="center" vertical="center"/>
    </xf>
    <xf numFmtId="165" fontId="11" fillId="0" borderId="8" xfId="2" applyNumberFormat="1" applyFont="1" applyBorder="1" applyAlignment="1">
      <alignment horizontal="center" vertical="center"/>
    </xf>
    <xf numFmtId="2" fontId="11" fillId="5" borderId="4" xfId="2" applyNumberFormat="1" applyFont="1" applyFill="1" applyBorder="1" applyAlignment="1">
      <alignment horizontal="center" vertical="center"/>
    </xf>
    <xf numFmtId="2" fontId="11" fillId="5" borderId="6" xfId="2" applyNumberFormat="1" applyFont="1" applyFill="1" applyBorder="1" applyAlignment="1">
      <alignment horizontal="center" vertical="center"/>
    </xf>
    <xf numFmtId="1" fontId="11" fillId="2" borderId="4" xfId="2" applyNumberFormat="1" applyFont="1" applyFill="1" applyBorder="1" applyAlignment="1">
      <alignment horizontal="center" vertical="center"/>
    </xf>
    <xf numFmtId="1" fontId="11" fillId="2" borderId="6" xfId="2" applyNumberFormat="1" applyFont="1" applyFill="1" applyBorder="1" applyAlignment="1">
      <alignment horizontal="center" vertical="center"/>
    </xf>
    <xf numFmtId="164" fontId="11" fillId="5" borderId="4" xfId="2" applyNumberFormat="1" applyFont="1" applyFill="1" applyBorder="1" applyAlignment="1">
      <alignment horizontal="center" vertical="center"/>
    </xf>
    <xf numFmtId="164" fontId="11" fillId="5" borderId="6" xfId="2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0" borderId="9" xfId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1" fillId="6" borderId="0" xfId="2" applyNumberFormat="1" applyFont="1" applyFill="1" applyBorder="1" applyAlignment="1">
      <alignment horizontal="left" wrapText="1"/>
    </xf>
    <xf numFmtId="0" fontId="13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13" fillId="0" borderId="0" xfId="1" applyNumberFormat="1" applyFont="1" applyBorder="1" applyAlignment="1">
      <alignment horizontal="center" wrapText="1"/>
    </xf>
    <xf numFmtId="0" fontId="11" fillId="0" borderId="2" xfId="1" applyNumberFormat="1" applyFont="1" applyBorder="1" applyAlignment="1">
      <alignment horizontal="center"/>
    </xf>
    <xf numFmtId="0" fontId="11" fillId="0" borderId="3" xfId="1" applyNumberFormat="1" applyFont="1" applyBorder="1" applyAlignment="1">
      <alignment horizontal="center"/>
    </xf>
    <xf numFmtId="0" fontId="11" fillId="0" borderId="11" xfId="1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center" vertical="center"/>
    </xf>
    <xf numFmtId="0" fontId="11" fillId="6" borderId="0" xfId="2" applyNumberFormat="1" applyFont="1" applyFill="1" applyBorder="1" applyAlignment="1">
      <alignment horizontal="left"/>
    </xf>
    <xf numFmtId="0" fontId="0" fillId="0" borderId="0" xfId="0" applyAlignment="1">
      <alignment horizontal="center" wrapText="1"/>
    </xf>
    <xf numFmtId="49" fontId="11" fillId="0" borderId="10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0" fontId="11" fillId="0" borderId="10" xfId="1" applyNumberFormat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2" fillId="0" borderId="10" xfId="1" applyFont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center" vertical="center" textRotation="90" wrapText="1"/>
    </xf>
    <xf numFmtId="49" fontId="30" fillId="0" borderId="3" xfId="1" applyNumberFormat="1" applyFont="1" applyBorder="1" applyAlignment="1">
      <alignment horizontal="center" vertical="center" wrapText="1"/>
    </xf>
    <xf numFmtId="49" fontId="30" fillId="0" borderId="11" xfId="1" applyNumberFormat="1" applyFont="1" applyBorder="1" applyAlignment="1">
      <alignment horizontal="center" vertical="center" wrapText="1"/>
    </xf>
    <xf numFmtId="49" fontId="12" fillId="0" borderId="3" xfId="1" applyNumberFormat="1" applyFont="1" applyBorder="1" applyAlignment="1">
      <alignment horizontal="center" vertical="center" wrapText="1"/>
    </xf>
    <xf numFmtId="49" fontId="12" fillId="0" borderId="11" xfId="1" applyNumberFormat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textRotation="90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center" vertical="center" textRotation="90"/>
    </xf>
    <xf numFmtId="0" fontId="12" fillId="0" borderId="14" xfId="1" applyFont="1" applyBorder="1" applyAlignment="1">
      <alignment horizontal="center" vertical="center" textRotation="90"/>
    </xf>
    <xf numFmtId="0" fontId="12" fillId="0" borderId="8" xfId="1" applyFont="1" applyBorder="1" applyAlignment="1">
      <alignment horizontal="center" vertical="center" textRotation="90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Обычный_Формулы" xfId="2"/>
    <cellStyle name="Процентный" xfId="3" builtinId="5"/>
    <cellStyle name="Процентный 2" xfId="4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4"/>
  <sheetViews>
    <sheetView topLeftCell="A4" zoomScaleNormal="100" zoomScaleSheetLayoutView="100" workbookViewId="0">
      <selection activeCell="Z7" sqref="Z7"/>
    </sheetView>
  </sheetViews>
  <sheetFormatPr defaultColWidth="0.85546875" defaultRowHeight="15" x14ac:dyDescent="0.25"/>
  <cols>
    <col min="1" max="1" width="24.7109375" style="6" customWidth="1"/>
    <col min="2" max="2" width="26.140625" style="6" customWidth="1"/>
    <col min="3" max="3" width="41.42578125" style="6" customWidth="1"/>
    <col min="4" max="4" width="15.85546875" style="6" hidden="1" customWidth="1"/>
    <col min="5" max="5" width="6.85546875" style="6" customWidth="1"/>
    <col min="6" max="16384" width="0.85546875" style="6"/>
  </cols>
  <sheetData>
    <row r="1" spans="1:5" s="39" customFormat="1" ht="36" customHeight="1" x14ac:dyDescent="0.25">
      <c r="A1" s="248" t="s">
        <v>352</v>
      </c>
      <c r="B1" s="248"/>
      <c r="C1" s="248"/>
      <c r="D1" s="99"/>
      <c r="E1" s="100"/>
    </row>
    <row r="2" spans="1:5" s="38" customFormat="1" ht="13.5" customHeight="1" x14ac:dyDescent="0.25">
      <c r="D2" s="101"/>
      <c r="E2" s="98"/>
    </row>
    <row r="3" spans="1:5" s="38" customFormat="1" ht="45.75" customHeight="1" x14ac:dyDescent="0.25">
      <c r="A3" s="41" t="s">
        <v>57</v>
      </c>
      <c r="B3" s="42" t="s">
        <v>72</v>
      </c>
      <c r="C3" s="41" t="s">
        <v>58</v>
      </c>
    </row>
    <row r="4" spans="1:5" s="38" customFormat="1" x14ac:dyDescent="0.25">
      <c r="A4" s="213">
        <v>1</v>
      </c>
      <c r="B4" s="214">
        <v>2</v>
      </c>
      <c r="C4" s="213">
        <v>3</v>
      </c>
    </row>
    <row r="5" spans="1:5" s="38" customFormat="1" x14ac:dyDescent="0.25">
      <c r="A5" s="102">
        <v>1</v>
      </c>
      <c r="B5" s="73">
        <v>0</v>
      </c>
      <c r="C5" s="74">
        <v>439</v>
      </c>
    </row>
    <row r="6" spans="1:5" s="38" customFormat="1" x14ac:dyDescent="0.25">
      <c r="A6" s="102">
        <v>2</v>
      </c>
      <c r="B6" s="73">
        <v>0</v>
      </c>
      <c r="C6" s="74">
        <v>438</v>
      </c>
    </row>
    <row r="7" spans="1:5" s="38" customFormat="1" x14ac:dyDescent="0.25">
      <c r="A7" s="102">
        <v>3</v>
      </c>
      <c r="B7" s="73">
        <v>0</v>
      </c>
      <c r="C7" s="74">
        <v>438</v>
      </c>
    </row>
    <row r="8" spans="1:5" s="38" customFormat="1" x14ac:dyDescent="0.25">
      <c r="A8" s="102">
        <v>4</v>
      </c>
      <c r="B8" s="73">
        <v>0</v>
      </c>
      <c r="C8" s="74">
        <v>438</v>
      </c>
    </row>
    <row r="9" spans="1:5" s="38" customFormat="1" x14ac:dyDescent="0.25">
      <c r="A9" s="102">
        <v>5</v>
      </c>
      <c r="B9" s="73">
        <v>0</v>
      </c>
      <c r="C9" s="74">
        <v>440</v>
      </c>
    </row>
    <row r="10" spans="1:5" s="38" customFormat="1" x14ac:dyDescent="0.25">
      <c r="A10" s="102">
        <v>6</v>
      </c>
      <c r="B10" s="73">
        <v>0</v>
      </c>
      <c r="C10" s="74">
        <v>437</v>
      </c>
    </row>
    <row r="11" spans="1:5" s="38" customFormat="1" x14ac:dyDescent="0.25">
      <c r="A11" s="102">
        <v>7</v>
      </c>
      <c r="B11" s="73">
        <v>0</v>
      </c>
      <c r="C11" s="74">
        <v>437</v>
      </c>
    </row>
    <row r="12" spans="1:5" s="38" customFormat="1" x14ac:dyDescent="0.25">
      <c r="A12" s="102">
        <v>8</v>
      </c>
      <c r="B12" s="73">
        <v>0</v>
      </c>
      <c r="C12" s="74">
        <v>434</v>
      </c>
    </row>
    <row r="13" spans="1:5" s="38" customFormat="1" x14ac:dyDescent="0.25">
      <c r="A13" s="102">
        <v>9</v>
      </c>
      <c r="B13" s="73">
        <v>0</v>
      </c>
      <c r="C13" s="74">
        <v>425</v>
      </c>
    </row>
    <row r="14" spans="1:5" s="38" customFormat="1" x14ac:dyDescent="0.25">
      <c r="A14" s="102">
        <v>10</v>
      </c>
      <c r="B14" s="73">
        <v>0</v>
      </c>
      <c r="C14" s="74">
        <v>425</v>
      </c>
    </row>
    <row r="15" spans="1:5" s="38" customFormat="1" x14ac:dyDescent="0.25">
      <c r="A15" s="102">
        <v>11</v>
      </c>
      <c r="B15" s="73">
        <v>0</v>
      </c>
      <c r="C15" s="74">
        <v>444</v>
      </c>
    </row>
    <row r="16" spans="1:5" s="38" customFormat="1" x14ac:dyDescent="0.25">
      <c r="A16" s="102">
        <v>12</v>
      </c>
      <c r="B16" s="73">
        <v>0</v>
      </c>
      <c r="C16" s="74">
        <v>445</v>
      </c>
    </row>
    <row r="17" spans="1:4" s="38" customFormat="1" x14ac:dyDescent="0.25">
      <c r="A17" s="64" t="s">
        <v>59</v>
      </c>
      <c r="B17" s="43">
        <f>SUM(B5:B16)</f>
        <v>0</v>
      </c>
      <c r="C17" s="66">
        <f>MAX(C5:C16)</f>
        <v>445</v>
      </c>
    </row>
    <row r="18" spans="1:4" s="38" customFormat="1" x14ac:dyDescent="0.25"/>
    <row r="19" spans="1:4" s="38" customFormat="1" x14ac:dyDescent="0.25">
      <c r="A19" s="249" t="s">
        <v>353</v>
      </c>
      <c r="B19" s="250"/>
      <c r="C19" s="250"/>
      <c r="D19" s="250"/>
    </row>
    <row r="20" spans="1:4" s="38" customFormat="1" x14ac:dyDescent="0.25">
      <c r="A20" s="38" t="s">
        <v>184</v>
      </c>
    </row>
    <row r="21" spans="1:4" s="38" customFormat="1" x14ac:dyDescent="0.25"/>
    <row r="22" spans="1:4" s="38" customFormat="1" x14ac:dyDescent="0.25">
      <c r="A22" s="28" t="s">
        <v>351</v>
      </c>
    </row>
    <row r="23" spans="1:4" s="38" customFormat="1" x14ac:dyDescent="0.25">
      <c r="A23" s="38" t="s">
        <v>146</v>
      </c>
      <c r="B23" s="97" t="s">
        <v>147</v>
      </c>
      <c r="C23" s="97" t="s">
        <v>148</v>
      </c>
    </row>
    <row r="24" spans="1:4" s="38" customFormat="1" x14ac:dyDescent="0.25"/>
    <row r="25" spans="1:4" s="38" customFormat="1" x14ac:dyDescent="0.25"/>
    <row r="26" spans="1:4" s="38" customFormat="1" ht="13.5" customHeight="1" x14ac:dyDescent="0.25">
      <c r="B26" s="40"/>
      <c r="C26" s="40"/>
    </row>
    <row r="27" spans="1:4" s="38" customFormat="1" x14ac:dyDescent="0.25"/>
    <row r="28" spans="1:4" s="38" customFormat="1" x14ac:dyDescent="0.25"/>
    <row r="29" spans="1:4" s="37" customFormat="1" ht="12" x14ac:dyDescent="0.2">
      <c r="C29" s="37" t="s">
        <v>60</v>
      </c>
    </row>
    <row r="30" spans="1:4" s="37" customFormat="1" ht="12" x14ac:dyDescent="0.2"/>
    <row r="31" spans="1:4" s="37" customFormat="1" ht="12" x14ac:dyDescent="0.2"/>
    <row r="32" spans="1:4" s="37" customFormat="1" ht="12" x14ac:dyDescent="0.2"/>
    <row r="33" s="37" customFormat="1" ht="12" x14ac:dyDescent="0.2"/>
    <row r="34" s="37" customFormat="1" ht="12" x14ac:dyDescent="0.2"/>
    <row r="35" s="37" customFormat="1" ht="12" x14ac:dyDescent="0.2"/>
    <row r="36" s="37" customFormat="1" ht="12" x14ac:dyDescent="0.2"/>
    <row r="37" s="37" customFormat="1" ht="12" x14ac:dyDescent="0.2"/>
    <row r="38" s="37" customFormat="1" ht="12" x14ac:dyDescent="0.2"/>
    <row r="39" s="37" customFormat="1" ht="12" x14ac:dyDescent="0.2"/>
    <row r="40" s="37" customFormat="1" ht="12" x14ac:dyDescent="0.2"/>
    <row r="41" s="37" customFormat="1" ht="12" x14ac:dyDescent="0.2"/>
    <row r="42" s="37" customFormat="1" ht="12" x14ac:dyDescent="0.2"/>
    <row r="43" s="37" customFormat="1" ht="12" x14ac:dyDescent="0.2"/>
    <row r="44" s="37" customFormat="1" ht="12" x14ac:dyDescent="0.2"/>
    <row r="45" s="37" customFormat="1" ht="12" x14ac:dyDescent="0.2"/>
    <row r="46" s="37" customFormat="1" ht="12" x14ac:dyDescent="0.2"/>
    <row r="47" s="37" customFormat="1" ht="12" x14ac:dyDescent="0.2"/>
    <row r="48" s="37" customFormat="1" ht="12" x14ac:dyDescent="0.2"/>
    <row r="49" s="37" customFormat="1" ht="12" x14ac:dyDescent="0.2"/>
    <row r="50" s="37" customFormat="1" ht="12" x14ac:dyDescent="0.2"/>
    <row r="51" s="37" customFormat="1" ht="12" x14ac:dyDescent="0.2"/>
    <row r="52" s="37" customFormat="1" ht="12" x14ac:dyDescent="0.2"/>
    <row r="53" s="37" customFormat="1" ht="12" x14ac:dyDescent="0.2"/>
    <row r="54" s="37" customFormat="1" ht="12" x14ac:dyDescent="0.2"/>
    <row r="55" s="37" customFormat="1" ht="12" x14ac:dyDescent="0.2"/>
    <row r="56" s="37" customFormat="1" ht="12" x14ac:dyDescent="0.2"/>
    <row r="57" s="37" customFormat="1" ht="12" x14ac:dyDescent="0.2"/>
    <row r="58" s="37" customFormat="1" ht="12" x14ac:dyDescent="0.2"/>
    <row r="59" s="37" customFormat="1" ht="12" x14ac:dyDescent="0.2"/>
    <row r="60" s="37" customFormat="1" ht="12" x14ac:dyDescent="0.2"/>
    <row r="61" s="37" customFormat="1" ht="12" x14ac:dyDescent="0.2"/>
    <row r="62" s="37" customFormat="1" ht="12" x14ac:dyDescent="0.2"/>
    <row r="63" s="38" customFormat="1" x14ac:dyDescent="0.25"/>
    <row r="64" s="38" customFormat="1" ht="15.75" customHeight="1" x14ac:dyDescent="0.25"/>
  </sheetData>
  <mergeCells count="2">
    <mergeCell ref="A1:C1"/>
    <mergeCell ref="A19:D19"/>
  </mergeCells>
  <phoneticPr fontId="10" type="noConversion"/>
  <pageMargins left="0.78740157480314965" right="0.51181102362204722" top="0.59055118110236227" bottom="0.19685039370078741" header="0.19685039370078741" footer="0.19685039370078741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2"/>
  <sheetViews>
    <sheetView view="pageBreakPreview" topLeftCell="A10" zoomScaleNormal="100" workbookViewId="0">
      <selection activeCell="Q19" sqref="Q19"/>
    </sheetView>
  </sheetViews>
  <sheetFormatPr defaultColWidth="0.85546875" defaultRowHeight="15" x14ac:dyDescent="0.25"/>
  <cols>
    <col min="1" max="1" width="66" style="54" customWidth="1"/>
    <col min="2" max="2" width="15.140625" style="54" customWidth="1"/>
    <col min="3" max="16384" width="0.85546875" style="54"/>
  </cols>
  <sheetData>
    <row r="1" spans="1:2" s="87" customFormat="1" ht="15.75" x14ac:dyDescent="0.25"/>
    <row r="2" spans="1:2" s="87" customFormat="1" ht="15.75" x14ac:dyDescent="0.25"/>
    <row r="3" spans="1:2" s="87" customFormat="1" ht="64.5" customHeight="1" x14ac:dyDescent="0.25">
      <c r="A3" s="260" t="s">
        <v>346</v>
      </c>
      <c r="B3" s="260"/>
    </row>
    <row r="4" spans="1:2" s="88" customFormat="1" ht="15.75" x14ac:dyDescent="0.25"/>
    <row r="5" spans="1:2" s="87" customFormat="1" ht="15.75" x14ac:dyDescent="0.25"/>
    <row r="6" spans="1:2" s="87" customFormat="1" ht="15.75" x14ac:dyDescent="0.25"/>
    <row r="7" spans="1:2" s="87" customFormat="1" ht="15.75" x14ac:dyDescent="0.25">
      <c r="A7" s="110" t="s">
        <v>332</v>
      </c>
      <c r="B7" s="110"/>
    </row>
    <row r="8" spans="1:2" s="87" customFormat="1" ht="15.75" x14ac:dyDescent="0.25">
      <c r="A8" s="111" t="s">
        <v>126</v>
      </c>
      <c r="B8" s="111"/>
    </row>
    <row r="10" spans="1:2" x14ac:dyDescent="0.25">
      <c r="A10" s="118"/>
      <c r="B10" s="118"/>
    </row>
    <row r="11" spans="1:2" s="89" customFormat="1" x14ac:dyDescent="0.2">
      <c r="A11" s="103" t="s">
        <v>75</v>
      </c>
      <c r="B11" s="103" t="s">
        <v>76</v>
      </c>
    </row>
    <row r="12" spans="1:2" s="89" customFormat="1" x14ac:dyDescent="0.2">
      <c r="A12" s="103">
        <v>1</v>
      </c>
      <c r="B12" s="103">
        <v>2</v>
      </c>
    </row>
    <row r="13" spans="1:2" ht="75" customHeight="1" x14ac:dyDescent="0.25">
      <c r="A13" s="310" t="s">
        <v>134</v>
      </c>
      <c r="B13" s="116" t="s">
        <v>127</v>
      </c>
    </row>
    <row r="14" spans="1:2" ht="17.25" customHeight="1" x14ac:dyDescent="0.25">
      <c r="A14" s="311"/>
      <c r="B14" s="116">
        <v>0</v>
      </c>
    </row>
    <row r="15" spans="1:2" ht="60" customHeight="1" x14ac:dyDescent="0.25">
      <c r="A15" s="308" t="s">
        <v>135</v>
      </c>
      <c r="B15" s="116" t="s">
        <v>136</v>
      </c>
    </row>
    <row r="16" spans="1:2" ht="16.5" customHeight="1" x14ac:dyDescent="0.25">
      <c r="A16" s="309"/>
      <c r="B16" s="190">
        <v>0</v>
      </c>
    </row>
    <row r="17" spans="1:2" ht="48" customHeight="1" x14ac:dyDescent="0.25">
      <c r="A17" s="113" t="s">
        <v>137</v>
      </c>
      <c r="B17" s="190">
        <f>IF(B16&lt;0,1,IF(B16=0,1,ROUND(B16/MAX(1,B16-#REF!),3)))</f>
        <v>1</v>
      </c>
    </row>
    <row r="18" spans="1:2" ht="0.75" customHeight="1" x14ac:dyDescent="0.25"/>
    <row r="21" spans="1:2" x14ac:dyDescent="0.25">
      <c r="A21" s="28" t="s">
        <v>337</v>
      </c>
    </row>
    <row r="22" spans="1:2" x14ac:dyDescent="0.25">
      <c r="A22" s="114"/>
      <c r="B22" s="114"/>
    </row>
  </sheetData>
  <mergeCells count="3">
    <mergeCell ref="A3:B3"/>
    <mergeCell ref="A15:A16"/>
    <mergeCell ref="A13:A14"/>
  </mergeCells>
  <pageMargins left="0.98425196850393704" right="0.78740157480314965" top="0.59055118110236227" bottom="0.39370078740157483" header="0.19685039370078741" footer="0.19685039370078741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W69"/>
  <sheetViews>
    <sheetView topLeftCell="A9" zoomScale="80" zoomScaleNormal="80" zoomScaleSheetLayoutView="90" workbookViewId="0">
      <selection activeCell="F15" sqref="F15"/>
    </sheetView>
  </sheetViews>
  <sheetFormatPr defaultColWidth="0.85546875" defaultRowHeight="15" outlineLevelCol="1" x14ac:dyDescent="0.25"/>
  <cols>
    <col min="1" max="1" width="5.85546875" style="47" customWidth="1"/>
    <col min="2" max="2" width="48.85546875" style="47" customWidth="1"/>
    <col min="3" max="3" width="34.7109375" style="47" bestFit="1" customWidth="1"/>
    <col min="4" max="4" width="22" style="47" customWidth="1" outlineLevel="1"/>
    <col min="5" max="5" width="3.85546875" style="47" customWidth="1"/>
    <col min="6" max="6" width="14.5703125" style="6" customWidth="1"/>
    <col min="7" max="7" width="12.7109375" style="47" customWidth="1"/>
    <col min="8" max="8" width="4.28515625" style="47" customWidth="1"/>
    <col min="9" max="9" width="10.5703125" style="47" customWidth="1"/>
    <col min="10" max="10" width="5.42578125" style="47" customWidth="1"/>
    <col min="11" max="11" width="13.85546875" style="47" customWidth="1"/>
    <col min="12" max="13" width="0.85546875" style="47"/>
    <col min="14" max="14" width="0.85546875" style="47" customWidth="1"/>
    <col min="15" max="16384" width="0.85546875" style="47"/>
  </cols>
  <sheetData>
    <row r="1" spans="1:179" s="49" customFormat="1" ht="15.75" x14ac:dyDescent="0.25">
      <c r="A1" s="313" t="s">
        <v>150</v>
      </c>
      <c r="B1" s="313"/>
      <c r="C1" s="313"/>
      <c r="D1" s="313"/>
      <c r="F1" s="100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</row>
    <row r="2" spans="1:179" s="48" customFormat="1" ht="20.25" customHeight="1" x14ac:dyDescent="0.25">
      <c r="B2" s="216" t="s">
        <v>347</v>
      </c>
      <c r="F2" s="98"/>
      <c r="G2" s="121" t="s">
        <v>151</v>
      </c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</row>
    <row r="3" spans="1:179" s="48" customFormat="1" ht="13.5" customHeight="1" x14ac:dyDescent="0.25">
      <c r="B3" s="120"/>
      <c r="F3" s="98"/>
      <c r="G3" s="124" t="s">
        <v>152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</row>
    <row r="4" spans="1:179" s="48" customFormat="1" ht="13.5" customHeight="1" x14ac:dyDescent="0.25">
      <c r="C4" s="78"/>
      <c r="D4" s="79" t="str">
        <f>CONCATENATE(F2," год")</f>
        <v xml:space="preserve"> год</v>
      </c>
      <c r="F4" s="101"/>
      <c r="G4" s="125" t="s">
        <v>153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</row>
    <row r="5" spans="1:179" s="48" customFormat="1" ht="15" customHeight="1" x14ac:dyDescent="0.25">
      <c r="A5" s="53" t="s">
        <v>56</v>
      </c>
      <c r="B5" s="53"/>
      <c r="C5" s="50" t="s">
        <v>61</v>
      </c>
      <c r="D5" s="50" t="s">
        <v>76</v>
      </c>
      <c r="F5" s="101"/>
      <c r="G5" s="125" t="s">
        <v>154</v>
      </c>
      <c r="H5" s="125"/>
      <c r="I5" s="125"/>
      <c r="J5" s="125"/>
      <c r="K5" s="125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</row>
    <row r="6" spans="1:179" s="48" customFormat="1" ht="30.75" customHeight="1" x14ac:dyDescent="0.25">
      <c r="A6" s="53">
        <v>1</v>
      </c>
      <c r="B6" s="218" t="s">
        <v>62</v>
      </c>
      <c r="C6" s="52" t="s">
        <v>63</v>
      </c>
      <c r="D6" s="71">
        <f>'1.2'!B8</f>
        <v>0</v>
      </c>
      <c r="F6" s="38"/>
      <c r="G6" s="126">
        <f>D9*(1-F21)</f>
        <v>0.67</v>
      </c>
      <c r="H6" s="127" t="s">
        <v>155</v>
      </c>
      <c r="I6" s="128">
        <f>D6</f>
        <v>0</v>
      </c>
      <c r="J6" s="126" t="s">
        <v>156</v>
      </c>
      <c r="K6" s="126">
        <f>D9*(1+F21)</f>
        <v>1.33</v>
      </c>
    </row>
    <row r="7" spans="1:179" s="48" customFormat="1" ht="30.75" customHeight="1" x14ac:dyDescent="0.25">
      <c r="A7" s="53">
        <v>2</v>
      </c>
      <c r="B7" s="218" t="s">
        <v>119</v>
      </c>
      <c r="C7" s="52" t="s">
        <v>120</v>
      </c>
      <c r="D7" s="71">
        <v>0</v>
      </c>
      <c r="E7" s="129"/>
      <c r="F7" s="130"/>
      <c r="G7" s="126">
        <f>D10*(1-F21)</f>
        <v>0.67</v>
      </c>
      <c r="H7" s="127" t="s">
        <v>155</v>
      </c>
      <c r="I7" s="128">
        <f>D7</f>
        <v>0</v>
      </c>
      <c r="J7" s="126" t="s">
        <v>156</v>
      </c>
      <c r="K7" s="126">
        <f>D10*(1+F21)</f>
        <v>1.33</v>
      </c>
    </row>
    <row r="8" spans="1:179" s="48" customFormat="1" ht="48" customHeight="1" x14ac:dyDescent="0.25">
      <c r="A8" s="53">
        <v>3</v>
      </c>
      <c r="B8" s="218" t="s">
        <v>121</v>
      </c>
      <c r="C8" s="52" t="s">
        <v>157</v>
      </c>
      <c r="D8" s="71">
        <f>'2.1'!G42*0.1+'2.2'!G46*0.7+'2.3'!G47*0.2</f>
        <v>0.89749999999999996</v>
      </c>
      <c r="E8" s="129"/>
      <c r="F8" s="131"/>
      <c r="G8" s="132">
        <f>D11*(1-F21)</f>
        <v>0.67</v>
      </c>
      <c r="H8" s="127" t="s">
        <v>155</v>
      </c>
      <c r="I8" s="128">
        <f>D8</f>
        <v>0.89749999999999996</v>
      </c>
      <c r="J8" s="126" t="s">
        <v>156</v>
      </c>
      <c r="K8" s="132">
        <f>D11*(1+F21)</f>
        <v>1.33</v>
      </c>
    </row>
    <row r="9" spans="1:179" s="48" customFormat="1" ht="18.75" customHeight="1" x14ac:dyDescent="0.25">
      <c r="A9" s="53">
        <v>4</v>
      </c>
      <c r="B9" s="219" t="s">
        <v>64</v>
      </c>
      <c r="C9" s="52" t="s">
        <v>122</v>
      </c>
      <c r="D9" s="133">
        <v>1</v>
      </c>
      <c r="F9" s="38"/>
      <c r="G9" s="48" t="s">
        <v>158</v>
      </c>
      <c r="J9" s="48" t="s">
        <v>84</v>
      </c>
      <c r="K9" s="134" t="s">
        <v>159</v>
      </c>
      <c r="L9" s="124"/>
      <c r="M9" s="124"/>
      <c r="N9" s="124"/>
      <c r="O9" s="124"/>
      <c r="P9" s="124"/>
      <c r="Q9" s="124"/>
      <c r="R9" s="124"/>
      <c r="S9" s="124"/>
      <c r="T9" s="124"/>
    </row>
    <row r="10" spans="1:179" s="48" customFormat="1" ht="18.75" customHeight="1" x14ac:dyDescent="0.25">
      <c r="A10" s="53">
        <v>5</v>
      </c>
      <c r="B10" s="219" t="s">
        <v>123</v>
      </c>
      <c r="C10" s="52" t="s">
        <v>122</v>
      </c>
      <c r="D10" s="133">
        <v>1</v>
      </c>
      <c r="F10" s="38"/>
    </row>
    <row r="11" spans="1:179" s="48" customFormat="1" ht="18.75" customHeight="1" x14ac:dyDescent="0.25">
      <c r="A11" s="53">
        <v>6</v>
      </c>
      <c r="B11" s="219" t="s">
        <v>124</v>
      </c>
      <c r="C11" s="52" t="s">
        <v>122</v>
      </c>
      <c r="D11" s="135">
        <v>1</v>
      </c>
      <c r="F11" s="38"/>
      <c r="G11" s="136" t="s">
        <v>160</v>
      </c>
      <c r="R11" s="136"/>
    </row>
    <row r="12" spans="1:179" s="48" customFormat="1" ht="30.75" customHeight="1" x14ac:dyDescent="0.25">
      <c r="A12" s="53">
        <v>7</v>
      </c>
      <c r="B12" s="218" t="s">
        <v>65</v>
      </c>
      <c r="C12" s="52" t="s">
        <v>162</v>
      </c>
      <c r="D12" s="71">
        <v>0</v>
      </c>
      <c r="F12" s="97"/>
      <c r="I12" s="128">
        <f>D6</f>
        <v>0</v>
      </c>
      <c r="J12" s="126" t="s">
        <v>156</v>
      </c>
      <c r="K12" s="126">
        <f>D9*(1-F21)</f>
        <v>0.67</v>
      </c>
      <c r="L12" s="137"/>
      <c r="M12" s="138"/>
      <c r="N12" s="138"/>
      <c r="O12" s="138"/>
      <c r="P12" s="138"/>
      <c r="Q12" s="138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</row>
    <row r="13" spans="1:179" s="48" customFormat="1" ht="44.25" customHeight="1" x14ac:dyDescent="0.25">
      <c r="A13" s="53">
        <v>8</v>
      </c>
      <c r="B13" s="220" t="s">
        <v>164</v>
      </c>
      <c r="C13" s="140" t="s">
        <v>162</v>
      </c>
      <c r="D13" s="141">
        <v>0</v>
      </c>
      <c r="F13" s="38"/>
      <c r="I13" s="128">
        <f>D7</f>
        <v>0</v>
      </c>
      <c r="J13" s="126" t="s">
        <v>156</v>
      </c>
      <c r="K13" s="126">
        <f>D10*(1-F21)</f>
        <v>0.67</v>
      </c>
      <c r="N13" s="124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</row>
    <row r="14" spans="1:179" s="48" customFormat="1" ht="45" customHeight="1" x14ac:dyDescent="0.25">
      <c r="A14" s="53">
        <v>9</v>
      </c>
      <c r="B14" s="218" t="s">
        <v>165</v>
      </c>
      <c r="C14" s="52" t="s">
        <v>162</v>
      </c>
      <c r="D14" s="71">
        <f>IF(D7&lt;=D10*(1-F21),1,IF(AND(D7&gt;D10*(1-F21),D7&lt;=D10*(1+F21)),0,-1))</f>
        <v>1</v>
      </c>
      <c r="F14" s="131"/>
      <c r="I14" s="128">
        <f>D8</f>
        <v>0.89749999999999996</v>
      </c>
      <c r="J14" s="126" t="s">
        <v>156</v>
      </c>
      <c r="K14" s="126">
        <f>D11*(1-F21)</f>
        <v>0.67</v>
      </c>
      <c r="N14" s="124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</row>
    <row r="15" spans="1:179" s="48" customFormat="1" ht="45" customHeight="1" x14ac:dyDescent="0.25">
      <c r="A15" s="53">
        <v>10</v>
      </c>
      <c r="B15" s="218" t="s">
        <v>166</v>
      </c>
      <c r="C15" s="52" t="s">
        <v>162</v>
      </c>
      <c r="D15" s="71">
        <f>IF(D8&lt;=D11*(1-F21),1,IF(AND(D8&gt;D11*(1-F21),D8&lt;=D11*(1+F21)),0,-1))</f>
        <v>0</v>
      </c>
      <c r="F15" s="131"/>
      <c r="G15" s="143" t="s">
        <v>167</v>
      </c>
      <c r="H15" s="144"/>
      <c r="I15" s="144"/>
      <c r="J15" s="143" t="s">
        <v>84</v>
      </c>
      <c r="K15" s="145" t="s">
        <v>168</v>
      </c>
      <c r="L15" s="124"/>
      <c r="R15" s="146"/>
      <c r="S15" s="146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</row>
    <row r="16" spans="1:179" x14ac:dyDescent="0.25">
      <c r="F16" s="38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</row>
    <row r="17" spans="1:34" x14ac:dyDescent="0.25">
      <c r="B17" s="256" t="s">
        <v>337</v>
      </c>
      <c r="C17" s="253"/>
      <c r="D17" s="55"/>
      <c r="E17" s="55"/>
      <c r="F17" s="38"/>
      <c r="G17" s="54"/>
      <c r="H17" s="54"/>
      <c r="I17" s="54"/>
      <c r="J17" s="54"/>
      <c r="K17" s="55"/>
      <c r="L17" s="55"/>
      <c r="M17" s="55"/>
      <c r="N17" s="55"/>
      <c r="O17" s="54"/>
      <c r="P17" s="55"/>
      <c r="Q17" s="55"/>
      <c r="R17" s="55"/>
      <c r="S17" s="55"/>
      <c r="T17" s="54"/>
      <c r="U17" s="55"/>
      <c r="V17" s="55"/>
      <c r="W17" s="55"/>
      <c r="X17" s="55"/>
      <c r="Y17" s="54"/>
      <c r="Z17" s="55"/>
      <c r="AA17" s="55"/>
      <c r="AB17" s="55"/>
      <c r="AC17" s="55"/>
      <c r="AD17" s="54"/>
      <c r="AE17" s="55"/>
      <c r="AF17" s="55"/>
      <c r="AG17" s="55"/>
      <c r="AH17" s="55"/>
    </row>
    <row r="18" spans="1:34" x14ac:dyDescent="0.25">
      <c r="B18" s="54" t="s">
        <v>169</v>
      </c>
      <c r="C18" s="55"/>
      <c r="D18" s="55"/>
      <c r="E18" s="55"/>
      <c r="F18" s="38"/>
      <c r="G18" s="54"/>
      <c r="H18" s="54"/>
      <c r="I18" s="54"/>
      <c r="J18" s="54"/>
      <c r="K18" s="55"/>
      <c r="L18" s="55"/>
      <c r="M18" s="55"/>
      <c r="N18" s="55"/>
      <c r="O18" s="54"/>
      <c r="P18" s="55"/>
      <c r="Q18" s="55"/>
      <c r="R18" s="55"/>
      <c r="S18" s="55"/>
      <c r="T18" s="54"/>
      <c r="U18" s="55"/>
      <c r="V18" s="55"/>
      <c r="W18" s="55"/>
      <c r="X18" s="55"/>
      <c r="Y18" s="54"/>
      <c r="Z18" s="55"/>
      <c r="AA18" s="55"/>
      <c r="AB18" s="55"/>
      <c r="AC18" s="55"/>
      <c r="AD18" s="54"/>
      <c r="AE18" s="55"/>
      <c r="AF18" s="55"/>
      <c r="AG18" s="55"/>
      <c r="AH18" s="55"/>
    </row>
    <row r="19" spans="1:34" x14ac:dyDescent="0.25">
      <c r="B19" s="54" t="s">
        <v>170</v>
      </c>
      <c r="C19" s="55"/>
      <c r="D19" s="55"/>
      <c r="E19" s="55"/>
      <c r="F19" s="38"/>
      <c r="G19" s="54"/>
      <c r="H19" s="54"/>
      <c r="I19" s="54"/>
      <c r="J19" s="54"/>
      <c r="K19" s="55"/>
      <c r="L19" s="55"/>
      <c r="M19" s="55"/>
      <c r="N19" s="55"/>
      <c r="O19" s="54"/>
      <c r="P19" s="55"/>
      <c r="Q19" s="55"/>
      <c r="R19" s="55"/>
      <c r="S19" s="55"/>
      <c r="T19" s="54"/>
      <c r="U19" s="55"/>
      <c r="V19" s="55"/>
      <c r="W19" s="55"/>
      <c r="X19" s="55"/>
      <c r="Y19" s="54"/>
      <c r="Z19" s="55"/>
      <c r="AA19" s="55"/>
      <c r="AB19" s="55"/>
      <c r="AC19" s="55"/>
      <c r="AD19" s="54"/>
      <c r="AE19" s="55"/>
      <c r="AF19" s="55"/>
      <c r="AG19" s="55"/>
      <c r="AH19" s="55"/>
    </row>
    <row r="20" spans="1:34" x14ac:dyDescent="0.25">
      <c r="B20" s="54" t="s">
        <v>171</v>
      </c>
      <c r="C20" s="55"/>
      <c r="D20" s="55"/>
      <c r="E20" s="55"/>
      <c r="F20" s="38"/>
      <c r="G20" s="54"/>
      <c r="H20" s="54"/>
      <c r="I20" s="54"/>
      <c r="J20" s="54"/>
      <c r="K20" s="55"/>
      <c r="L20" s="55"/>
      <c r="M20" s="55"/>
      <c r="N20" s="55"/>
      <c r="O20" s="54"/>
      <c r="P20" s="55"/>
      <c r="Q20" s="55"/>
      <c r="R20" s="55"/>
      <c r="S20" s="55"/>
      <c r="T20" s="54"/>
      <c r="U20" s="55"/>
      <c r="V20" s="55"/>
      <c r="W20" s="55"/>
      <c r="X20" s="55"/>
      <c r="Y20" s="54"/>
      <c r="Z20" s="55"/>
      <c r="AA20" s="55"/>
      <c r="AB20" s="55"/>
      <c r="AC20" s="55"/>
      <c r="AD20" s="54"/>
      <c r="AE20" s="55"/>
      <c r="AF20" s="55"/>
      <c r="AG20" s="55"/>
      <c r="AH20" s="55"/>
    </row>
    <row r="21" spans="1:34" ht="15.75" x14ac:dyDescent="0.25">
      <c r="B21" s="56"/>
      <c r="C21" s="148">
        <v>0.35</v>
      </c>
      <c r="D21" s="148">
        <v>0.3</v>
      </c>
      <c r="E21" s="57"/>
      <c r="F21" s="149">
        <f>C21-0.01-0.01</f>
        <v>0.32999999999999996</v>
      </c>
      <c r="G21" s="150"/>
      <c r="H21" s="56"/>
      <c r="I21" s="56"/>
      <c r="J21" s="56"/>
      <c r="K21" s="55"/>
      <c r="L21" s="55"/>
      <c r="M21" s="57"/>
      <c r="N21" s="57"/>
      <c r="O21" s="56"/>
      <c r="P21" s="55"/>
      <c r="Q21" s="55"/>
      <c r="R21" s="57"/>
      <c r="S21" s="57"/>
      <c r="T21" s="56"/>
      <c r="U21" s="55"/>
      <c r="V21" s="55"/>
      <c r="W21" s="57"/>
      <c r="X21" s="57"/>
      <c r="Y21" s="56"/>
      <c r="Z21" s="55"/>
      <c r="AA21" s="55"/>
      <c r="AB21" s="57"/>
      <c r="AC21" s="57"/>
      <c r="AD21" s="56"/>
      <c r="AE21" s="55"/>
      <c r="AF21" s="55"/>
      <c r="AG21" s="57"/>
      <c r="AH21" s="57"/>
    </row>
    <row r="22" spans="1:34" x14ac:dyDescent="0.25">
      <c r="B22" s="56"/>
      <c r="C22" s="151"/>
      <c r="D22" s="151"/>
      <c r="E22" s="152"/>
      <c r="F22" s="151"/>
      <c r="G22" s="56"/>
      <c r="H22" s="56"/>
      <c r="I22" s="56"/>
      <c r="J22" s="56"/>
      <c r="K22" s="55"/>
      <c r="L22" s="55"/>
      <c r="M22" s="57"/>
      <c r="N22" s="57"/>
      <c r="O22" s="56"/>
      <c r="P22" s="55"/>
      <c r="Q22" s="55"/>
      <c r="R22" s="57"/>
      <c r="S22" s="57"/>
      <c r="T22" s="56"/>
      <c r="U22" s="55"/>
      <c r="V22" s="55"/>
      <c r="W22" s="57"/>
      <c r="X22" s="57"/>
      <c r="Y22" s="56"/>
      <c r="Z22" s="55"/>
      <c r="AA22" s="55"/>
      <c r="AB22" s="57"/>
      <c r="AC22" s="57"/>
      <c r="AD22" s="56"/>
      <c r="AE22" s="55"/>
      <c r="AF22" s="55"/>
      <c r="AG22" s="57"/>
      <c r="AH22" s="57"/>
    </row>
    <row r="23" spans="1:34" x14ac:dyDescent="0.25">
      <c r="B23" s="56"/>
      <c r="C23" s="151"/>
      <c r="D23" s="151"/>
      <c r="E23" s="152"/>
      <c r="F23" s="151"/>
      <c r="G23" s="56"/>
      <c r="H23" s="56"/>
      <c r="I23" s="56"/>
      <c r="J23" s="56"/>
      <c r="K23" s="55"/>
      <c r="L23" s="55"/>
      <c r="M23" s="57"/>
      <c r="N23" s="57"/>
      <c r="O23" s="56"/>
      <c r="P23" s="55"/>
      <c r="Q23" s="55"/>
      <c r="R23" s="57"/>
      <c r="S23" s="57"/>
      <c r="T23" s="56"/>
      <c r="U23" s="55"/>
      <c r="V23" s="55"/>
      <c r="W23" s="57"/>
      <c r="X23" s="57"/>
      <c r="Y23" s="56"/>
      <c r="Z23" s="55"/>
      <c r="AA23" s="55"/>
      <c r="AB23" s="57"/>
      <c r="AC23" s="57"/>
      <c r="AD23" s="56"/>
      <c r="AE23" s="55"/>
      <c r="AF23" s="55"/>
      <c r="AG23" s="57"/>
      <c r="AH23" s="57"/>
    </row>
    <row r="24" spans="1:34" ht="29.25" customHeight="1" x14ac:dyDescent="0.25">
      <c r="A24" s="314" t="s">
        <v>359</v>
      </c>
      <c r="B24" s="314"/>
      <c r="C24" s="314"/>
      <c r="D24" s="314"/>
      <c r="E24" s="153"/>
      <c r="F24" s="153"/>
      <c r="G24" s="153"/>
      <c r="H24" s="153"/>
      <c r="I24" s="153"/>
      <c r="J24" s="153"/>
      <c r="K24" s="153"/>
      <c r="L24" s="153"/>
      <c r="M24" s="55"/>
      <c r="N24" s="55"/>
    </row>
    <row r="25" spans="1:34" x14ac:dyDescent="0.25">
      <c r="A25" s="54"/>
      <c r="B25" s="54"/>
      <c r="C25" s="154"/>
      <c r="D25" s="155"/>
      <c r="F25" s="156"/>
    </row>
    <row r="26" spans="1:34" x14ac:dyDescent="0.25">
      <c r="B26" s="55"/>
      <c r="C26" s="55"/>
      <c r="F26" s="38"/>
    </row>
    <row r="27" spans="1:34" s="48" customFormat="1" ht="15" customHeight="1" x14ac:dyDescent="0.25">
      <c r="A27" s="58"/>
      <c r="B27" s="54"/>
      <c r="C27" s="54"/>
      <c r="F27" s="38"/>
    </row>
    <row r="28" spans="1:34" x14ac:dyDescent="0.25">
      <c r="F28" s="38"/>
    </row>
    <row r="29" spans="1:34" x14ac:dyDescent="0.25">
      <c r="B29" s="28"/>
      <c r="F29" s="38"/>
    </row>
    <row r="30" spans="1:34" x14ac:dyDescent="0.25">
      <c r="F30" s="38"/>
    </row>
    <row r="31" spans="1:34" x14ac:dyDescent="0.25">
      <c r="F31" s="38"/>
    </row>
    <row r="32" spans="1:34" x14ac:dyDescent="0.25">
      <c r="F32" s="38"/>
    </row>
    <row r="33" spans="6:6" x14ac:dyDescent="0.25">
      <c r="F33" s="38"/>
    </row>
    <row r="34" spans="6:6" x14ac:dyDescent="0.25">
      <c r="F34" s="37"/>
    </row>
    <row r="35" spans="6:6" x14ac:dyDescent="0.25">
      <c r="F35" s="37"/>
    </row>
    <row r="36" spans="6:6" x14ac:dyDescent="0.25">
      <c r="F36" s="37"/>
    </row>
    <row r="37" spans="6:6" x14ac:dyDescent="0.25">
      <c r="F37" s="37"/>
    </row>
    <row r="38" spans="6:6" x14ac:dyDescent="0.25">
      <c r="F38" s="37"/>
    </row>
    <row r="39" spans="6:6" x14ac:dyDescent="0.25">
      <c r="F39" s="37"/>
    </row>
    <row r="40" spans="6:6" x14ac:dyDescent="0.25">
      <c r="F40" s="37"/>
    </row>
    <row r="41" spans="6:6" x14ac:dyDescent="0.25">
      <c r="F41" s="37"/>
    </row>
    <row r="42" spans="6:6" x14ac:dyDescent="0.25">
      <c r="F42" s="37"/>
    </row>
    <row r="43" spans="6:6" x14ac:dyDescent="0.25">
      <c r="F43" s="37"/>
    </row>
    <row r="44" spans="6:6" x14ac:dyDescent="0.25">
      <c r="F44" s="37"/>
    </row>
    <row r="45" spans="6:6" x14ac:dyDescent="0.25">
      <c r="F45" s="37"/>
    </row>
    <row r="46" spans="6:6" x14ac:dyDescent="0.25">
      <c r="F46" s="37"/>
    </row>
    <row r="47" spans="6:6" x14ac:dyDescent="0.25">
      <c r="F47" s="37"/>
    </row>
    <row r="48" spans="6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37"/>
    </row>
    <row r="60" spans="6:6" x14ac:dyDescent="0.25">
      <c r="F60" s="37"/>
    </row>
    <row r="61" spans="6:6" x14ac:dyDescent="0.25">
      <c r="F61" s="37"/>
    </row>
    <row r="62" spans="6:6" x14ac:dyDescent="0.25">
      <c r="F62" s="37"/>
    </row>
    <row r="63" spans="6:6" x14ac:dyDescent="0.25">
      <c r="F63" s="37"/>
    </row>
    <row r="64" spans="6:6" x14ac:dyDescent="0.25">
      <c r="F64" s="37"/>
    </row>
    <row r="65" spans="6:6" x14ac:dyDescent="0.25">
      <c r="F65" s="37"/>
    </row>
    <row r="66" spans="6:6" x14ac:dyDescent="0.25">
      <c r="F66" s="37"/>
    </row>
    <row r="67" spans="6:6" x14ac:dyDescent="0.25">
      <c r="F67" s="37"/>
    </row>
    <row r="68" spans="6:6" x14ac:dyDescent="0.25">
      <c r="F68" s="38"/>
    </row>
    <row r="69" spans="6:6" x14ac:dyDescent="0.25">
      <c r="F69" s="38"/>
    </row>
  </sheetData>
  <mergeCells count="4">
    <mergeCell ref="R12:CX12"/>
    <mergeCell ref="A1:D1"/>
    <mergeCell ref="A24:D24"/>
    <mergeCell ref="B17:C17"/>
  </mergeCells>
  <pageMargins left="0.78740157480314965" right="0.31496062992125984" top="0.78740157480314965" bottom="0.19685039370078741" header="0.19685039370078741" footer="0.19685039370078741"/>
  <pageSetup paperSize="9" scale="65" fitToHeight="0" orientation="landscape" blackAndWhite="1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L68"/>
  <sheetViews>
    <sheetView topLeftCell="A4" zoomScale="90" zoomScaleNormal="90" zoomScaleSheetLayoutView="90" workbookViewId="0">
      <selection activeCell="B6" sqref="B6"/>
    </sheetView>
  </sheetViews>
  <sheetFormatPr defaultColWidth="0.85546875" defaultRowHeight="15" outlineLevelCol="1" x14ac:dyDescent="0.25"/>
  <cols>
    <col min="1" max="1" width="0.85546875" style="47"/>
    <col min="2" max="2" width="54.7109375" style="47" customWidth="1"/>
    <col min="3" max="3" width="17.140625" style="47" customWidth="1"/>
    <col min="4" max="4" width="19" style="47" customWidth="1" outlineLevel="1"/>
    <col min="5" max="5" width="19" style="144" customWidth="1" outlineLevel="1"/>
    <col min="6" max="6" width="6.85546875" style="6" customWidth="1"/>
    <col min="7" max="16384" width="0.85546875" style="47"/>
  </cols>
  <sheetData>
    <row r="1" spans="1:90" s="49" customFormat="1" ht="30.75" customHeight="1" x14ac:dyDescent="0.25">
      <c r="A1" s="315" t="s">
        <v>172</v>
      </c>
      <c r="B1" s="315"/>
      <c r="C1" s="315"/>
      <c r="D1" s="315"/>
      <c r="E1" s="157"/>
      <c r="F1" s="100"/>
    </row>
    <row r="2" spans="1:90" s="49" customFormat="1" ht="16.5" customHeight="1" x14ac:dyDescent="0.25">
      <c r="A2" s="106"/>
      <c r="B2" s="315" t="s">
        <v>182</v>
      </c>
      <c r="C2" s="322"/>
      <c r="D2" s="322"/>
      <c r="E2" s="157"/>
      <c r="F2" s="100"/>
    </row>
    <row r="3" spans="1:90" s="48" customFormat="1" ht="15" customHeight="1" x14ac:dyDescent="0.25">
      <c r="A3" s="58"/>
      <c r="B3" s="58"/>
      <c r="C3" s="59"/>
      <c r="D3" s="59"/>
      <c r="E3" s="158"/>
      <c r="F3" s="98"/>
    </row>
    <row r="4" spans="1:90" s="48" customFormat="1" ht="15" customHeight="1" x14ac:dyDescent="0.25">
      <c r="A4" s="316" t="s">
        <v>54</v>
      </c>
      <c r="B4" s="317"/>
      <c r="C4" s="318"/>
      <c r="D4" s="67">
        <f>F3</f>
        <v>0</v>
      </c>
      <c r="E4" s="159"/>
      <c r="F4" s="101"/>
    </row>
    <row r="5" spans="1:90" s="48" customFormat="1" ht="45.75" customHeight="1" x14ac:dyDescent="0.25">
      <c r="A5" s="319" t="s">
        <v>66</v>
      </c>
      <c r="B5" s="320"/>
      <c r="C5" s="50" t="s">
        <v>61</v>
      </c>
      <c r="D5" s="53" t="s">
        <v>76</v>
      </c>
      <c r="E5" s="160"/>
      <c r="F5" s="38"/>
    </row>
    <row r="6" spans="1:90" s="48" customFormat="1" ht="30" x14ac:dyDescent="0.25">
      <c r="A6" s="60"/>
      <c r="B6" s="51" t="s">
        <v>71</v>
      </c>
      <c r="C6" s="61" t="s">
        <v>84</v>
      </c>
      <c r="D6" s="72">
        <v>0.65</v>
      </c>
      <c r="E6" s="161"/>
      <c r="F6" s="38"/>
    </row>
    <row r="7" spans="1:90" s="48" customFormat="1" ht="30" x14ac:dyDescent="0.25">
      <c r="A7" s="60"/>
      <c r="B7" s="139" t="s">
        <v>173</v>
      </c>
      <c r="C7" s="162"/>
      <c r="D7" s="163">
        <v>0.25</v>
      </c>
      <c r="E7" s="161"/>
      <c r="F7" s="38"/>
    </row>
    <row r="8" spans="1:90" s="48" customFormat="1" ht="30.75" customHeight="1" x14ac:dyDescent="0.25">
      <c r="A8" s="62"/>
      <c r="B8" s="51" t="s">
        <v>174</v>
      </c>
      <c r="C8" s="61" t="s">
        <v>84</v>
      </c>
      <c r="D8" s="71">
        <v>0.25</v>
      </c>
      <c r="E8" s="160"/>
      <c r="F8" s="38"/>
    </row>
    <row r="9" spans="1:90" s="48" customFormat="1" ht="30.75" customHeight="1" x14ac:dyDescent="0.25">
      <c r="A9" s="62"/>
      <c r="B9" s="51" t="s">
        <v>175</v>
      </c>
      <c r="C9" s="61"/>
      <c r="D9" s="71">
        <v>0.1</v>
      </c>
      <c r="E9" s="160"/>
      <c r="F9" s="48" t="s">
        <v>161</v>
      </c>
    </row>
    <row r="10" spans="1:90" s="48" customFormat="1" ht="30.75" customHeight="1" x14ac:dyDescent="0.25">
      <c r="A10" s="107"/>
      <c r="B10" s="51" t="s">
        <v>176</v>
      </c>
      <c r="C10" s="61" t="s">
        <v>67</v>
      </c>
      <c r="D10" s="71">
        <v>0</v>
      </c>
      <c r="E10" s="160"/>
      <c r="F10" s="164" t="s">
        <v>177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</row>
    <row r="11" spans="1:90" s="48" customFormat="1" ht="30.75" customHeight="1" x14ac:dyDescent="0.25">
      <c r="A11" s="165"/>
      <c r="B11" s="139" t="s">
        <v>178</v>
      </c>
      <c r="C11" s="162" t="s">
        <v>67</v>
      </c>
      <c r="D11" s="141"/>
      <c r="E11" s="166"/>
      <c r="F11" s="312" t="s">
        <v>163</v>
      </c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</row>
    <row r="12" spans="1:90" s="48" customFormat="1" ht="30.75" customHeight="1" x14ac:dyDescent="0.25">
      <c r="A12" s="107"/>
      <c r="B12" s="51" t="s">
        <v>179</v>
      </c>
      <c r="C12" s="61" t="s">
        <v>67</v>
      </c>
      <c r="D12" s="71">
        <f>'4.1'!D14</f>
        <v>1</v>
      </c>
      <c r="E12" s="160"/>
      <c r="F12" s="38"/>
    </row>
    <row r="13" spans="1:90" s="48" customFormat="1" ht="30.75" customHeight="1" x14ac:dyDescent="0.25">
      <c r="A13" s="107"/>
      <c r="B13" s="51" t="s">
        <v>180</v>
      </c>
      <c r="C13" s="61" t="s">
        <v>67</v>
      </c>
      <c r="D13" s="71">
        <f>'4.1'!D15</f>
        <v>0</v>
      </c>
      <c r="E13" s="160"/>
      <c r="F13" s="38"/>
    </row>
    <row r="14" spans="1:90" s="48" customFormat="1" ht="30.75" customHeight="1" x14ac:dyDescent="0.25">
      <c r="A14" s="107"/>
      <c r="B14" s="51" t="s">
        <v>181</v>
      </c>
      <c r="C14" s="61" t="s">
        <v>67</v>
      </c>
      <c r="D14" s="167">
        <v>0</v>
      </c>
      <c r="E14" s="160"/>
      <c r="F14" s="38"/>
    </row>
    <row r="15" spans="1:90" x14ac:dyDescent="0.25">
      <c r="F15" s="38"/>
    </row>
    <row r="16" spans="1:90" x14ac:dyDescent="0.25">
      <c r="F16" s="38"/>
    </row>
    <row r="17" spans="1:12" x14ac:dyDescent="0.25">
      <c r="B17" s="28" t="s">
        <v>337</v>
      </c>
      <c r="F17" s="38"/>
    </row>
    <row r="18" spans="1:12" x14ac:dyDescent="0.25">
      <c r="B18" s="54"/>
      <c r="F18" s="38"/>
    </row>
    <row r="19" spans="1:12" x14ac:dyDescent="0.25">
      <c r="F19" s="38"/>
    </row>
    <row r="20" spans="1:12" ht="29.25" customHeight="1" x14ac:dyDescent="0.25">
      <c r="A20" s="314"/>
      <c r="B20" s="314"/>
      <c r="C20" s="314"/>
      <c r="D20" s="314"/>
      <c r="E20" s="168"/>
      <c r="F20" s="153"/>
      <c r="G20" s="153"/>
      <c r="H20" s="153"/>
      <c r="I20" s="153"/>
      <c r="J20" s="153"/>
      <c r="K20" s="55"/>
      <c r="L20" s="55"/>
    </row>
    <row r="21" spans="1:12" x14ac:dyDescent="0.25">
      <c r="F21" s="38"/>
    </row>
    <row r="22" spans="1:12" s="48" customFormat="1" ht="15" customHeight="1" x14ac:dyDescent="0.25">
      <c r="A22" s="58"/>
      <c r="B22" s="58"/>
      <c r="E22" s="124"/>
      <c r="F22" s="38"/>
    </row>
    <row r="23" spans="1:12" ht="15.75" x14ac:dyDescent="0.25">
      <c r="F23" s="153"/>
    </row>
    <row r="24" spans="1:12" x14ac:dyDescent="0.25">
      <c r="F24" s="38"/>
    </row>
    <row r="25" spans="1:12" x14ac:dyDescent="0.25">
      <c r="F25" s="38"/>
    </row>
    <row r="26" spans="1:12" x14ac:dyDescent="0.25">
      <c r="D26" s="169"/>
      <c r="E26" s="170"/>
      <c r="F26" s="38"/>
    </row>
    <row r="27" spans="1:12" x14ac:dyDescent="0.25">
      <c r="D27" s="169"/>
      <c r="E27" s="170"/>
      <c r="F27" s="38"/>
    </row>
    <row r="28" spans="1:12" x14ac:dyDescent="0.25">
      <c r="D28" s="169"/>
      <c r="E28" s="170"/>
      <c r="F28" s="38"/>
    </row>
    <row r="29" spans="1:12" x14ac:dyDescent="0.25">
      <c r="D29" s="169"/>
      <c r="E29" s="170"/>
      <c r="F29" s="38"/>
    </row>
    <row r="30" spans="1:12" x14ac:dyDescent="0.25">
      <c r="F30" s="38"/>
    </row>
    <row r="31" spans="1:12" x14ac:dyDescent="0.25">
      <c r="F31" s="38"/>
    </row>
    <row r="32" spans="1:12" x14ac:dyDescent="0.25">
      <c r="F32" s="38"/>
    </row>
    <row r="33" spans="6:6" x14ac:dyDescent="0.25">
      <c r="F33" s="37"/>
    </row>
    <row r="34" spans="6:6" x14ac:dyDescent="0.25">
      <c r="F34" s="37"/>
    </row>
    <row r="35" spans="6:6" x14ac:dyDescent="0.25">
      <c r="F35" s="37"/>
    </row>
    <row r="36" spans="6:6" x14ac:dyDescent="0.25">
      <c r="F36" s="37"/>
    </row>
    <row r="37" spans="6:6" x14ac:dyDescent="0.25">
      <c r="F37" s="37"/>
    </row>
    <row r="38" spans="6:6" x14ac:dyDescent="0.25">
      <c r="F38" s="37"/>
    </row>
    <row r="39" spans="6:6" x14ac:dyDescent="0.25">
      <c r="F39" s="37"/>
    </row>
    <row r="40" spans="6:6" x14ac:dyDescent="0.25">
      <c r="F40" s="37"/>
    </row>
    <row r="41" spans="6:6" x14ac:dyDescent="0.25">
      <c r="F41" s="37"/>
    </row>
    <row r="42" spans="6:6" x14ac:dyDescent="0.25">
      <c r="F42" s="37"/>
    </row>
    <row r="43" spans="6:6" x14ac:dyDescent="0.25">
      <c r="F43" s="37"/>
    </row>
    <row r="44" spans="6:6" x14ac:dyDescent="0.25">
      <c r="F44" s="37"/>
    </row>
    <row r="45" spans="6:6" x14ac:dyDescent="0.25">
      <c r="F45" s="37"/>
    </row>
    <row r="46" spans="6:6" x14ac:dyDescent="0.25">
      <c r="F46" s="37"/>
    </row>
    <row r="47" spans="6:6" x14ac:dyDescent="0.25">
      <c r="F47" s="37"/>
    </row>
    <row r="48" spans="6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37"/>
    </row>
    <row r="60" spans="6:6" x14ac:dyDescent="0.25">
      <c r="F60" s="37"/>
    </row>
    <row r="61" spans="6:6" x14ac:dyDescent="0.25">
      <c r="F61" s="37"/>
    </row>
    <row r="62" spans="6:6" x14ac:dyDescent="0.25">
      <c r="F62" s="37"/>
    </row>
    <row r="63" spans="6:6" x14ac:dyDescent="0.25">
      <c r="F63" s="37"/>
    </row>
    <row r="64" spans="6:6" x14ac:dyDescent="0.25">
      <c r="F64" s="37"/>
    </row>
    <row r="65" spans="6:6" x14ac:dyDescent="0.25">
      <c r="F65" s="37"/>
    </row>
    <row r="66" spans="6:6" x14ac:dyDescent="0.25">
      <c r="F66" s="37"/>
    </row>
    <row r="67" spans="6:6" x14ac:dyDescent="0.25">
      <c r="F67" s="38"/>
    </row>
    <row r="68" spans="6:6" x14ac:dyDescent="0.25">
      <c r="F68" s="38"/>
    </row>
  </sheetData>
  <mergeCells count="6">
    <mergeCell ref="A1:D1"/>
    <mergeCell ref="A4:C4"/>
    <mergeCell ref="A5:B5"/>
    <mergeCell ref="F11:CL11"/>
    <mergeCell ref="A20:D20"/>
    <mergeCell ref="B2:D2"/>
  </mergeCells>
  <printOptions horizontalCentered="1"/>
  <pageMargins left="0.59055118110236227" right="0.19685039370078741" top="0.78740157480314965" bottom="0.39370078740157483" header="0.19685039370078741" footer="0.19685039370078741"/>
  <pageSetup paperSize="9" orientation="portrait" blackAndWhite="1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2"/>
  <sheetViews>
    <sheetView view="pageBreakPreview" zoomScaleNormal="100" workbookViewId="0">
      <selection activeCell="A11" sqref="A11"/>
    </sheetView>
  </sheetViews>
  <sheetFormatPr defaultColWidth="0.85546875" defaultRowHeight="15" x14ac:dyDescent="0.25"/>
  <cols>
    <col min="1" max="1" width="56.85546875" style="54" customWidth="1"/>
    <col min="2" max="2" width="25.7109375" style="54" customWidth="1"/>
    <col min="3" max="3" width="9.42578125" style="54" customWidth="1"/>
    <col min="4" max="16384" width="0.85546875" style="54"/>
  </cols>
  <sheetData>
    <row r="1" spans="1:3" s="87" customFormat="1" ht="15.75" x14ac:dyDescent="0.25"/>
    <row r="2" spans="1:3" s="87" customFormat="1" ht="6" customHeight="1" x14ac:dyDescent="0.25"/>
    <row r="3" spans="1:3" s="171" customFormat="1" ht="12" x14ac:dyDescent="0.2"/>
    <row r="4" spans="1:3" s="87" customFormat="1" ht="15.75" x14ac:dyDescent="0.25"/>
    <row r="5" spans="1:3" s="87" customFormat="1" ht="31.5" customHeight="1" x14ac:dyDescent="0.25">
      <c r="A5" s="260" t="s">
        <v>260</v>
      </c>
      <c r="B5" s="260"/>
      <c r="C5" s="260"/>
    </row>
    <row r="6" spans="1:3" s="87" customFormat="1" ht="15.75" x14ac:dyDescent="0.25">
      <c r="A6" s="110" t="s">
        <v>333</v>
      </c>
    </row>
    <row r="7" spans="1:3" s="87" customFormat="1" ht="15.75" x14ac:dyDescent="0.25">
      <c r="A7" s="111" t="s">
        <v>261</v>
      </c>
    </row>
    <row r="9" spans="1:3" s="89" customFormat="1" ht="31.5" customHeight="1" x14ac:dyDescent="0.2">
      <c r="A9" s="190" t="s">
        <v>75</v>
      </c>
      <c r="B9" s="190" t="s">
        <v>262</v>
      </c>
      <c r="C9" s="215" t="s">
        <v>76</v>
      </c>
    </row>
    <row r="10" spans="1:3" s="194" customFormat="1" ht="36" customHeight="1" x14ac:dyDescent="0.2">
      <c r="A10" s="195" t="s">
        <v>62</v>
      </c>
      <c r="B10" s="52" t="s">
        <v>233</v>
      </c>
      <c r="C10" s="50">
        <v>0</v>
      </c>
    </row>
    <row r="11" spans="1:3" s="194" customFormat="1" ht="26.25" customHeight="1" x14ac:dyDescent="0.2">
      <c r="A11" s="195" t="s">
        <v>263</v>
      </c>
      <c r="B11" s="52" t="s">
        <v>144</v>
      </c>
      <c r="C11" s="50">
        <v>0</v>
      </c>
    </row>
    <row r="12" spans="1:3" s="194" customFormat="1" ht="35.25" customHeight="1" x14ac:dyDescent="0.2">
      <c r="A12" s="195" t="s">
        <v>264</v>
      </c>
      <c r="B12" s="52" t="s">
        <v>142</v>
      </c>
      <c r="C12" s="50">
        <v>0</v>
      </c>
    </row>
    <row r="13" spans="1:3" s="194" customFormat="1" ht="47.25" customHeight="1" x14ac:dyDescent="0.2">
      <c r="A13" s="195" t="s">
        <v>265</v>
      </c>
      <c r="B13" s="52" t="s">
        <v>143</v>
      </c>
      <c r="C13" s="50">
        <v>0</v>
      </c>
    </row>
    <row r="14" spans="1:3" s="194" customFormat="1" ht="39" customHeight="1" x14ac:dyDescent="0.2">
      <c r="A14" s="195" t="s">
        <v>266</v>
      </c>
      <c r="B14" s="52" t="s">
        <v>267</v>
      </c>
      <c r="C14" s="50">
        <v>0</v>
      </c>
    </row>
    <row r="15" spans="1:3" s="194" customFormat="1" ht="51" customHeight="1" x14ac:dyDescent="0.2">
      <c r="A15" s="195" t="s">
        <v>268</v>
      </c>
      <c r="B15" s="52" t="s">
        <v>269</v>
      </c>
      <c r="C15" s="50">
        <v>0</v>
      </c>
    </row>
    <row r="16" spans="1:3" s="194" customFormat="1" ht="31.7" customHeight="1" x14ac:dyDescent="0.2">
      <c r="A16" s="196" t="s">
        <v>64</v>
      </c>
      <c r="B16" s="61" t="s">
        <v>270</v>
      </c>
      <c r="C16" s="221">
        <v>0</v>
      </c>
    </row>
    <row r="17" spans="1:3" s="194" customFormat="1" ht="31.7" customHeight="1" x14ac:dyDescent="0.2">
      <c r="A17" s="196" t="s">
        <v>271</v>
      </c>
      <c r="B17" s="61" t="s">
        <v>270</v>
      </c>
      <c r="C17" s="221">
        <v>0</v>
      </c>
    </row>
    <row r="18" spans="1:3" s="194" customFormat="1" ht="31.7" customHeight="1" x14ac:dyDescent="0.2">
      <c r="A18" s="196" t="s">
        <v>272</v>
      </c>
      <c r="B18" s="61" t="s">
        <v>270</v>
      </c>
      <c r="C18" s="221">
        <v>0</v>
      </c>
    </row>
    <row r="19" spans="1:3" s="194" customFormat="1" ht="31.7" customHeight="1" x14ac:dyDescent="0.2">
      <c r="A19" s="196" t="s">
        <v>273</v>
      </c>
      <c r="B19" s="61" t="s">
        <v>270</v>
      </c>
      <c r="C19" s="221">
        <v>0</v>
      </c>
    </row>
    <row r="20" spans="1:3" s="194" customFormat="1" ht="36.75" customHeight="1" x14ac:dyDescent="0.2">
      <c r="A20" s="195" t="s">
        <v>274</v>
      </c>
      <c r="B20" s="61" t="s">
        <v>275</v>
      </c>
      <c r="C20" s="50">
        <v>0</v>
      </c>
    </row>
    <row r="21" spans="1:3" s="194" customFormat="1" ht="36.75" customHeight="1" x14ac:dyDescent="0.2">
      <c r="A21" s="195" t="s">
        <v>276</v>
      </c>
      <c r="B21" s="61" t="s">
        <v>275</v>
      </c>
      <c r="C21" s="50">
        <v>0</v>
      </c>
    </row>
    <row r="22" spans="1:3" s="194" customFormat="1" ht="33.75" customHeight="1" x14ac:dyDescent="0.2">
      <c r="A22" s="195" t="s">
        <v>277</v>
      </c>
      <c r="B22" s="61" t="s">
        <v>278</v>
      </c>
      <c r="C22" s="50">
        <v>0</v>
      </c>
    </row>
    <row r="23" spans="1:3" s="194" customFormat="1" ht="33.75" customHeight="1" x14ac:dyDescent="0.2">
      <c r="A23" s="195" t="s">
        <v>279</v>
      </c>
      <c r="B23" s="61" t="s">
        <v>278</v>
      </c>
      <c r="C23" s="50">
        <v>0</v>
      </c>
    </row>
    <row r="24" spans="1:3" s="194" customFormat="1" ht="33.75" customHeight="1" x14ac:dyDescent="0.2">
      <c r="A24" s="195" t="s">
        <v>280</v>
      </c>
      <c r="B24" s="61" t="s">
        <v>278</v>
      </c>
      <c r="C24" s="50">
        <v>0</v>
      </c>
    </row>
    <row r="25" spans="1:3" s="194" customFormat="1" ht="51" customHeight="1" x14ac:dyDescent="0.2">
      <c r="A25" s="195" t="s">
        <v>281</v>
      </c>
      <c r="B25" s="61" t="s">
        <v>278</v>
      </c>
      <c r="C25" s="50">
        <v>0</v>
      </c>
    </row>
    <row r="26" spans="1:3" s="194" customFormat="1" ht="47.25" customHeight="1" x14ac:dyDescent="0.2">
      <c r="A26" s="195" t="s">
        <v>165</v>
      </c>
      <c r="B26" s="61" t="s">
        <v>278</v>
      </c>
      <c r="C26" s="50">
        <v>0</v>
      </c>
    </row>
    <row r="27" spans="1:3" s="194" customFormat="1" ht="47.25" customHeight="1" x14ac:dyDescent="0.2">
      <c r="A27" s="195" t="s">
        <v>166</v>
      </c>
      <c r="B27" s="61" t="s">
        <v>278</v>
      </c>
      <c r="C27" s="50">
        <v>0</v>
      </c>
    </row>
    <row r="28" spans="1:3" s="194" customFormat="1" ht="47.25" customHeight="1" x14ac:dyDescent="0.2">
      <c r="A28" s="195" t="s">
        <v>282</v>
      </c>
      <c r="B28" s="61" t="s">
        <v>278</v>
      </c>
      <c r="C28" s="50">
        <v>0</v>
      </c>
    </row>
    <row r="30" spans="1:3" s="87" customFormat="1" ht="15.75" x14ac:dyDescent="0.25">
      <c r="A30" s="28" t="s">
        <v>337</v>
      </c>
      <c r="B30" s="216"/>
      <c r="C30" s="216"/>
    </row>
    <row r="31" spans="1:3" s="174" customFormat="1" ht="13.5" customHeight="1" x14ac:dyDescent="0.2">
      <c r="A31" s="111" t="s">
        <v>146</v>
      </c>
      <c r="B31" s="111"/>
      <c r="C31" s="111"/>
    </row>
    <row r="32" spans="1:3" ht="3" customHeight="1" x14ac:dyDescent="0.25"/>
  </sheetData>
  <mergeCells count="1">
    <mergeCell ref="A5:C5"/>
  </mergeCells>
  <pageMargins left="0.78740157480314965" right="0.59055118110236227" top="0.59055118110236227" bottom="0.39370078740157483" header="0.19685039370078741" footer="0.19685039370078741"/>
  <pageSetup paperSize="9" scale="8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25"/>
  <sheetViews>
    <sheetView view="pageBreakPreview" topLeftCell="A16" zoomScaleNormal="100" workbookViewId="0">
      <selection activeCell="A15" sqref="A15:A16"/>
    </sheetView>
  </sheetViews>
  <sheetFormatPr defaultColWidth="0.85546875" defaultRowHeight="15" x14ac:dyDescent="0.25"/>
  <cols>
    <col min="1" max="1" width="50.28515625" style="54" customWidth="1"/>
    <col min="2" max="2" width="16.140625" style="54" customWidth="1"/>
    <col min="3" max="3" width="25.42578125" style="54" customWidth="1"/>
    <col min="4" max="16384" width="0.85546875" style="54"/>
  </cols>
  <sheetData>
    <row r="1" spans="1:3" s="87" customFormat="1" ht="15.75" x14ac:dyDescent="0.25"/>
    <row r="2" spans="1:3" s="87" customFormat="1" ht="30" customHeight="1" x14ac:dyDescent="0.25">
      <c r="A2" s="260" t="s">
        <v>283</v>
      </c>
      <c r="B2" s="260"/>
      <c r="C2" s="260"/>
    </row>
    <row r="3" spans="1:3" s="87" customFormat="1" ht="15.75" x14ac:dyDescent="0.25">
      <c r="A3" s="110" t="s">
        <v>333</v>
      </c>
    </row>
    <row r="4" spans="1:3" s="87" customFormat="1" ht="15.75" x14ac:dyDescent="0.25">
      <c r="A4" s="111" t="s">
        <v>261</v>
      </c>
      <c r="C4" s="111"/>
    </row>
    <row r="5" spans="1:3" s="87" customFormat="1" ht="15.75" x14ac:dyDescent="0.25"/>
    <row r="6" spans="1:3" s="194" customFormat="1" ht="46.5" customHeight="1" x14ac:dyDescent="0.2">
      <c r="A6" s="109" t="s">
        <v>75</v>
      </c>
      <c r="B6" s="190" t="s">
        <v>284</v>
      </c>
      <c r="C6" s="190" t="s">
        <v>76</v>
      </c>
    </row>
    <row r="7" spans="1:3" s="89" customFormat="1" ht="75" customHeight="1" x14ac:dyDescent="0.2">
      <c r="A7" s="325" t="s">
        <v>285</v>
      </c>
      <c r="B7" s="323" t="s">
        <v>286</v>
      </c>
      <c r="C7" s="190" t="s">
        <v>287</v>
      </c>
    </row>
    <row r="8" spans="1:3" s="89" customFormat="1" x14ac:dyDescent="0.2">
      <c r="A8" s="326"/>
      <c r="B8" s="324"/>
      <c r="C8" s="222">
        <v>0</v>
      </c>
    </row>
    <row r="9" spans="1:3" s="89" customFormat="1" ht="31.5" customHeight="1" x14ac:dyDescent="0.2">
      <c r="A9" s="325" t="s">
        <v>288</v>
      </c>
      <c r="B9" s="323" t="s">
        <v>289</v>
      </c>
      <c r="C9" s="190" t="s">
        <v>290</v>
      </c>
    </row>
    <row r="10" spans="1:3" s="89" customFormat="1" ht="16.5" customHeight="1" x14ac:dyDescent="0.2">
      <c r="A10" s="326"/>
      <c r="B10" s="324"/>
      <c r="C10" s="222">
        <v>0</v>
      </c>
    </row>
    <row r="11" spans="1:3" s="89" customFormat="1" ht="31.5" customHeight="1" x14ac:dyDescent="0.2">
      <c r="A11" s="325" t="s">
        <v>291</v>
      </c>
      <c r="B11" s="323" t="s">
        <v>289</v>
      </c>
      <c r="C11" s="190" t="s">
        <v>290</v>
      </c>
    </row>
    <row r="12" spans="1:3" s="89" customFormat="1" ht="16.5" customHeight="1" x14ac:dyDescent="0.2">
      <c r="A12" s="326"/>
      <c r="B12" s="324"/>
      <c r="C12" s="190">
        <v>0</v>
      </c>
    </row>
    <row r="13" spans="1:3" s="89" customFormat="1" ht="75" customHeight="1" x14ac:dyDescent="0.2">
      <c r="A13" s="325" t="s">
        <v>292</v>
      </c>
      <c r="B13" s="323" t="s">
        <v>289</v>
      </c>
      <c r="C13" s="190" t="s">
        <v>287</v>
      </c>
    </row>
    <row r="14" spans="1:3" s="89" customFormat="1" ht="15.75" customHeight="1" x14ac:dyDescent="0.2">
      <c r="A14" s="326"/>
      <c r="B14" s="324"/>
      <c r="C14" s="190">
        <v>0</v>
      </c>
    </row>
    <row r="15" spans="1:3" s="89" customFormat="1" ht="30" customHeight="1" x14ac:dyDescent="0.2">
      <c r="A15" s="325" t="s">
        <v>293</v>
      </c>
      <c r="B15" s="323" t="s">
        <v>289</v>
      </c>
      <c r="C15" s="190" t="s">
        <v>290</v>
      </c>
    </row>
    <row r="16" spans="1:3" s="89" customFormat="1" ht="17.25" customHeight="1" x14ac:dyDescent="0.2">
      <c r="A16" s="326"/>
      <c r="B16" s="324"/>
      <c r="C16" s="190"/>
    </row>
    <row r="17" spans="1:3" s="89" customFormat="1" ht="30" customHeight="1" x14ac:dyDescent="0.2">
      <c r="A17" s="325" t="s">
        <v>294</v>
      </c>
      <c r="B17" s="323" t="s">
        <v>289</v>
      </c>
      <c r="C17" s="190" t="s">
        <v>290</v>
      </c>
    </row>
    <row r="18" spans="1:3" s="89" customFormat="1" ht="17.25" customHeight="1" x14ac:dyDescent="0.2">
      <c r="A18" s="326"/>
      <c r="B18" s="324"/>
      <c r="C18" s="190">
        <v>0</v>
      </c>
    </row>
    <row r="19" spans="1:3" s="89" customFormat="1" ht="30" customHeight="1" x14ac:dyDescent="0.2">
      <c r="A19" s="325" t="s">
        <v>295</v>
      </c>
      <c r="B19" s="323" t="s">
        <v>289</v>
      </c>
      <c r="C19" s="190" t="s">
        <v>290</v>
      </c>
    </row>
    <row r="20" spans="1:3" s="89" customFormat="1" ht="15" customHeight="1" x14ac:dyDescent="0.2">
      <c r="A20" s="326"/>
      <c r="B20" s="324"/>
      <c r="C20" s="190">
        <v>0</v>
      </c>
    </row>
    <row r="21" spans="1:3" s="89" customFormat="1" ht="35.25" customHeight="1" x14ac:dyDescent="0.2">
      <c r="A21" s="195" t="s">
        <v>296</v>
      </c>
      <c r="B21" s="52" t="s">
        <v>289</v>
      </c>
      <c r="C21" s="190">
        <v>0</v>
      </c>
    </row>
    <row r="23" spans="1:3" s="87" customFormat="1" ht="15.75" x14ac:dyDescent="0.25">
      <c r="A23" s="28" t="s">
        <v>348</v>
      </c>
      <c r="B23" s="216"/>
      <c r="C23" s="216"/>
    </row>
    <row r="24" spans="1:3" s="174" customFormat="1" ht="13.5" customHeight="1" x14ac:dyDescent="0.2">
      <c r="A24" s="111" t="s">
        <v>146</v>
      </c>
      <c r="B24" s="111"/>
      <c r="C24" s="111"/>
    </row>
    <row r="25" spans="1:3" ht="3" customHeight="1" x14ac:dyDescent="0.25"/>
  </sheetData>
  <mergeCells count="15">
    <mergeCell ref="B7:B8"/>
    <mergeCell ref="B9:B10"/>
    <mergeCell ref="A2:C2"/>
    <mergeCell ref="B19:B20"/>
    <mergeCell ref="B15:B16"/>
    <mergeCell ref="B17:B18"/>
    <mergeCell ref="B11:B12"/>
    <mergeCell ref="B13:B14"/>
    <mergeCell ref="A7:A8"/>
    <mergeCell ref="A9:A10"/>
    <mergeCell ref="A11:A12"/>
    <mergeCell ref="A13:A14"/>
    <mergeCell ref="A15:A16"/>
    <mergeCell ref="A17:A18"/>
    <mergeCell ref="A19:A20"/>
  </mergeCells>
  <pageMargins left="0.78740157480314965" right="0.59055118110236227" top="0.59055118110236227" bottom="0.39370078740157483" header="0.19685039370078741" footer="0.19685039370078741"/>
  <pageSetup paperSize="9" scale="9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view="pageBreakPreview" topLeftCell="A19" zoomScaleNormal="100" workbookViewId="0">
      <selection activeCell="A28" sqref="A28:AA28"/>
    </sheetView>
  </sheetViews>
  <sheetFormatPr defaultColWidth="0.85546875" defaultRowHeight="12.75" x14ac:dyDescent="0.2"/>
  <cols>
    <col min="1" max="3" width="5.42578125" style="176" customWidth="1"/>
    <col min="4" max="4" width="7.7109375" style="176" customWidth="1"/>
    <col min="5" max="9" width="5.42578125" style="176" customWidth="1"/>
    <col min="10" max="12" width="7.140625" style="176" customWidth="1"/>
    <col min="13" max="13" width="4.140625" style="176" customWidth="1"/>
    <col min="14" max="18" width="4.42578125" style="176" customWidth="1"/>
    <col min="19" max="19" width="6" style="176" customWidth="1"/>
    <col min="20" max="20" width="4.42578125" style="176" customWidth="1"/>
    <col min="21" max="21" width="6.42578125" style="176" customWidth="1"/>
    <col min="22" max="22" width="7" style="176" customWidth="1"/>
    <col min="23" max="23" width="7.5703125" style="176" customWidth="1"/>
    <col min="24" max="26" width="5.28515625" style="176" customWidth="1"/>
    <col min="27" max="27" width="8" style="176" customWidth="1"/>
    <col min="28" max="16384" width="0.85546875" style="176"/>
  </cols>
  <sheetData>
    <row r="1" spans="1:27" s="87" customFormat="1" ht="15.75" x14ac:dyDescent="0.25">
      <c r="A1" s="105"/>
      <c r="B1" s="105"/>
      <c r="C1" s="105"/>
      <c r="D1" s="105"/>
      <c r="E1" s="105"/>
      <c r="F1" s="105"/>
      <c r="G1" s="105"/>
    </row>
    <row r="2" spans="1:27" s="87" customFormat="1" ht="4.5" customHeight="1" x14ac:dyDescent="0.25">
      <c r="A2" s="105"/>
      <c r="B2" s="105"/>
      <c r="C2" s="105"/>
      <c r="D2" s="105"/>
      <c r="E2" s="105"/>
      <c r="F2" s="105"/>
      <c r="G2" s="105"/>
    </row>
    <row r="3" spans="1:27" s="171" customFormat="1" ht="11.25" customHeight="1" x14ac:dyDescent="0.2"/>
    <row r="4" spans="1:27" s="87" customFormat="1" ht="7.5" customHeight="1" x14ac:dyDescent="0.25">
      <c r="A4" s="105"/>
      <c r="B4" s="105"/>
      <c r="C4" s="105"/>
      <c r="D4" s="105"/>
      <c r="E4" s="105"/>
      <c r="F4" s="105"/>
      <c r="G4" s="105"/>
    </row>
    <row r="5" spans="1:27" s="87" customFormat="1" ht="33" customHeight="1" x14ac:dyDescent="0.25">
      <c r="A5" s="260" t="s">
        <v>183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</row>
    <row r="6" spans="1:27" s="87" customFormat="1" ht="14.2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87" t="s">
        <v>335</v>
      </c>
      <c r="N6" s="223"/>
      <c r="O6" s="223"/>
      <c r="P6" s="117" t="s">
        <v>184</v>
      </c>
      <c r="Q6" s="223" t="s">
        <v>336</v>
      </c>
      <c r="R6" s="223"/>
      <c r="S6" s="211" t="s">
        <v>235</v>
      </c>
      <c r="T6" s="104"/>
      <c r="U6" s="104"/>
      <c r="V6" s="104"/>
      <c r="W6" s="104"/>
      <c r="X6" s="104"/>
      <c r="Y6" s="104"/>
      <c r="Z6" s="104"/>
      <c r="AA6" s="104"/>
    </row>
    <row r="7" spans="1:27" s="87" customFormat="1" ht="6" customHeight="1" x14ac:dyDescent="0.25">
      <c r="A7" s="105"/>
      <c r="B7" s="105"/>
      <c r="C7" s="105"/>
      <c r="D7" s="105"/>
      <c r="E7" s="105"/>
      <c r="F7" s="105"/>
      <c r="G7" s="105"/>
    </row>
    <row r="8" spans="1:27" s="87" customFormat="1" ht="14.25" customHeight="1" x14ac:dyDescent="0.25">
      <c r="A8" s="105"/>
      <c r="B8" s="105"/>
      <c r="C8" s="105"/>
      <c r="D8" s="105"/>
      <c r="E8" s="105"/>
      <c r="F8" s="105"/>
      <c r="G8" s="105"/>
      <c r="H8" s="110" t="s">
        <v>332</v>
      </c>
      <c r="I8" s="177"/>
      <c r="J8" s="177"/>
      <c r="K8" s="177"/>
      <c r="L8" s="177"/>
      <c r="M8" s="177"/>
      <c r="N8" s="177"/>
      <c r="O8" s="177"/>
      <c r="P8" s="177"/>
      <c r="Q8" s="177"/>
      <c r="R8" s="224"/>
      <c r="S8" s="224"/>
      <c r="T8" s="224"/>
      <c r="U8" s="224"/>
    </row>
    <row r="9" spans="1:27" s="87" customFormat="1" ht="13.5" customHeight="1" x14ac:dyDescent="0.25">
      <c r="A9" s="105"/>
      <c r="B9" s="111" t="s">
        <v>185</v>
      </c>
      <c r="C9" s="105"/>
      <c r="D9" s="105"/>
      <c r="E9" s="105"/>
      <c r="F9" s="105"/>
      <c r="G9" s="105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7" s="87" customFormat="1" ht="8.25" customHeight="1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27" s="171" customFormat="1" ht="15" customHeight="1" x14ac:dyDescent="0.2">
      <c r="A11" s="178" t="s">
        <v>186</v>
      </c>
      <c r="B11" s="179"/>
      <c r="C11" s="179"/>
      <c r="D11" s="179"/>
      <c r="E11" s="179"/>
      <c r="F11" s="179"/>
      <c r="G11" s="179"/>
      <c r="H11" s="179"/>
      <c r="I11" s="179"/>
      <c r="J11" s="178" t="s">
        <v>187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327" t="s">
        <v>188</v>
      </c>
      <c r="X11" s="341" t="s">
        <v>189</v>
      </c>
      <c r="Y11" s="342"/>
      <c r="Z11" s="343"/>
      <c r="AA11" s="338" t="s">
        <v>190</v>
      </c>
    </row>
    <row r="12" spans="1:27" s="171" customFormat="1" ht="69" customHeight="1" x14ac:dyDescent="0.2">
      <c r="A12" s="327" t="s">
        <v>191</v>
      </c>
      <c r="B12" s="327" t="s">
        <v>192</v>
      </c>
      <c r="C12" s="327" t="s">
        <v>193</v>
      </c>
      <c r="D12" s="327" t="s">
        <v>194</v>
      </c>
      <c r="E12" s="327" t="s">
        <v>195</v>
      </c>
      <c r="F12" s="327" t="s">
        <v>196</v>
      </c>
      <c r="G12" s="327" t="s">
        <v>197</v>
      </c>
      <c r="H12" s="327" t="s">
        <v>198</v>
      </c>
      <c r="I12" s="327" t="s">
        <v>199</v>
      </c>
      <c r="J12" s="327" t="s">
        <v>200</v>
      </c>
      <c r="K12" s="327" t="s">
        <v>201</v>
      </c>
      <c r="L12" s="327" t="s">
        <v>202</v>
      </c>
      <c r="M12" s="334" t="s">
        <v>203</v>
      </c>
      <c r="N12" s="335"/>
      <c r="O12" s="335"/>
      <c r="P12" s="335"/>
      <c r="Q12" s="335"/>
      <c r="R12" s="335"/>
      <c r="S12" s="335"/>
      <c r="T12" s="335"/>
      <c r="U12" s="336"/>
      <c r="V12" s="327" t="s">
        <v>204</v>
      </c>
      <c r="W12" s="333"/>
      <c r="X12" s="344"/>
      <c r="Y12" s="345"/>
      <c r="Z12" s="346"/>
      <c r="AA12" s="339"/>
    </row>
    <row r="13" spans="1:27" s="171" customFormat="1" ht="73.5" customHeight="1" x14ac:dyDescent="0.2">
      <c r="A13" s="333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27" t="s">
        <v>205</v>
      </c>
      <c r="N13" s="334" t="s">
        <v>206</v>
      </c>
      <c r="O13" s="335"/>
      <c r="P13" s="336"/>
      <c r="Q13" s="334" t="s">
        <v>207</v>
      </c>
      <c r="R13" s="335"/>
      <c r="S13" s="335"/>
      <c r="T13" s="336"/>
      <c r="U13" s="327" t="s">
        <v>208</v>
      </c>
      <c r="V13" s="333"/>
      <c r="W13" s="333"/>
      <c r="X13" s="327" t="s">
        <v>209</v>
      </c>
      <c r="Y13" s="327" t="s">
        <v>210</v>
      </c>
      <c r="Z13" s="327" t="s">
        <v>211</v>
      </c>
      <c r="AA13" s="339"/>
    </row>
    <row r="14" spans="1:27" s="171" customFormat="1" ht="220.5" customHeight="1" x14ac:dyDescent="0.2">
      <c r="A14" s="328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180" t="s">
        <v>212</v>
      </c>
      <c r="O14" s="180" t="s">
        <v>213</v>
      </c>
      <c r="P14" s="180" t="s">
        <v>214</v>
      </c>
      <c r="Q14" s="180" t="s">
        <v>215</v>
      </c>
      <c r="R14" s="180" t="s">
        <v>216</v>
      </c>
      <c r="S14" s="180" t="s">
        <v>217</v>
      </c>
      <c r="T14" s="180" t="s">
        <v>218</v>
      </c>
      <c r="U14" s="328"/>
      <c r="V14" s="328"/>
      <c r="W14" s="328"/>
      <c r="X14" s="328"/>
      <c r="Y14" s="328"/>
      <c r="Z14" s="328"/>
      <c r="AA14" s="340"/>
    </row>
    <row r="15" spans="1:27" s="171" customFormat="1" ht="11.25" customHeight="1" x14ac:dyDescent="0.2">
      <c r="A15" s="181">
        <v>1</v>
      </c>
      <c r="B15" s="181">
        <v>2</v>
      </c>
      <c r="C15" s="181">
        <v>3</v>
      </c>
      <c r="D15" s="181">
        <v>4</v>
      </c>
      <c r="E15" s="181">
        <v>5</v>
      </c>
      <c r="F15" s="181">
        <v>6</v>
      </c>
      <c r="G15" s="181">
        <v>7</v>
      </c>
      <c r="H15" s="181">
        <v>8</v>
      </c>
      <c r="I15" s="181">
        <v>9</v>
      </c>
      <c r="J15" s="181">
        <v>10</v>
      </c>
      <c r="K15" s="181">
        <v>11</v>
      </c>
      <c r="L15" s="181">
        <v>12</v>
      </c>
      <c r="M15" s="181">
        <v>13</v>
      </c>
      <c r="N15" s="181">
        <v>14</v>
      </c>
      <c r="O15" s="181">
        <v>15</v>
      </c>
      <c r="P15" s="181">
        <v>16</v>
      </c>
      <c r="Q15" s="181">
        <v>17</v>
      </c>
      <c r="R15" s="181">
        <v>18</v>
      </c>
      <c r="S15" s="181">
        <v>19</v>
      </c>
      <c r="T15" s="181">
        <v>20</v>
      </c>
      <c r="U15" s="181">
        <v>21</v>
      </c>
      <c r="V15" s="181">
        <v>22</v>
      </c>
      <c r="W15" s="181">
        <v>23</v>
      </c>
      <c r="X15" s="181">
        <v>24</v>
      </c>
      <c r="Y15" s="181">
        <v>25</v>
      </c>
      <c r="Z15" s="181">
        <v>26</v>
      </c>
      <c r="AA15" s="181">
        <v>27</v>
      </c>
    </row>
    <row r="16" spans="1:27" s="172" customFormat="1" ht="12" x14ac:dyDescent="0.2">
      <c r="A16" s="225" t="s">
        <v>226</v>
      </c>
      <c r="B16" s="225" t="s">
        <v>226</v>
      </c>
      <c r="C16" s="225" t="s">
        <v>226</v>
      </c>
      <c r="D16" s="225" t="s">
        <v>226</v>
      </c>
      <c r="E16" s="225" t="s">
        <v>226</v>
      </c>
      <c r="F16" s="225" t="s">
        <v>226</v>
      </c>
      <c r="G16" s="226">
        <v>0</v>
      </c>
      <c r="H16" s="227">
        <v>0</v>
      </c>
      <c r="I16" s="227">
        <v>0</v>
      </c>
      <c r="J16" s="228">
        <v>0</v>
      </c>
      <c r="K16" s="228">
        <v>0</v>
      </c>
      <c r="L16" s="22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229" t="s">
        <v>226</v>
      </c>
      <c r="Y16" s="229" t="s">
        <v>226</v>
      </c>
      <c r="Z16" s="229" t="s">
        <v>226</v>
      </c>
      <c r="AA16" s="188">
        <v>0</v>
      </c>
    </row>
    <row r="17" spans="1:27" s="172" customFormat="1" ht="12" x14ac:dyDescent="0.2">
      <c r="A17" s="182" t="s">
        <v>219</v>
      </c>
      <c r="B17" s="182"/>
      <c r="C17" s="182"/>
      <c r="D17" s="182"/>
      <c r="E17" s="182"/>
      <c r="F17" s="182"/>
      <c r="G17" s="183"/>
      <c r="H17" s="184"/>
      <c r="I17" s="184"/>
      <c r="J17" s="186"/>
      <c r="K17" s="186"/>
      <c r="L17" s="186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7"/>
      <c r="Y17" s="187"/>
      <c r="Z17" s="187"/>
      <c r="AA17" s="188"/>
    </row>
    <row r="18" spans="1:27" s="172" customFormat="1" ht="38.25" customHeight="1" x14ac:dyDescent="0.2">
      <c r="A18" s="173"/>
      <c r="B18" s="329" t="s">
        <v>220</v>
      </c>
      <c r="C18" s="329"/>
      <c r="D18" s="329"/>
      <c r="E18" s="329"/>
      <c r="F18" s="329"/>
      <c r="G18" s="330"/>
      <c r="H18" s="230" t="s">
        <v>221</v>
      </c>
      <c r="I18" s="230">
        <v>0</v>
      </c>
      <c r="J18" s="231" t="s">
        <v>222</v>
      </c>
      <c r="K18" s="231" t="s">
        <v>222</v>
      </c>
      <c r="L18" s="231" t="s">
        <v>222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3" t="s">
        <v>222</v>
      </c>
      <c r="Y18" s="233" t="s">
        <v>222</v>
      </c>
      <c r="Z18" s="233" t="s">
        <v>222</v>
      </c>
      <c r="AA18" s="231" t="s">
        <v>223</v>
      </c>
    </row>
    <row r="19" spans="1:27" s="172" customFormat="1" ht="32.25" customHeight="1" x14ac:dyDescent="0.2">
      <c r="A19" s="173"/>
      <c r="B19" s="331" t="s">
        <v>224</v>
      </c>
      <c r="C19" s="331"/>
      <c r="D19" s="331"/>
      <c r="E19" s="331"/>
      <c r="F19" s="331"/>
      <c r="G19" s="332"/>
      <c r="H19" s="230" t="s">
        <v>225</v>
      </c>
      <c r="I19" s="230">
        <v>0</v>
      </c>
      <c r="J19" s="234" t="s">
        <v>222</v>
      </c>
      <c r="K19" s="234" t="s">
        <v>222</v>
      </c>
      <c r="L19" s="234" t="s">
        <v>222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225" t="s">
        <v>222</v>
      </c>
      <c r="Y19" s="225" t="s">
        <v>222</v>
      </c>
      <c r="Z19" s="225" t="s">
        <v>222</v>
      </c>
      <c r="AA19" s="234" t="s">
        <v>226</v>
      </c>
    </row>
    <row r="20" spans="1:27" s="172" customFormat="1" ht="27" customHeight="1" x14ac:dyDescent="0.2">
      <c r="A20" s="173"/>
      <c r="B20" s="331" t="s">
        <v>227</v>
      </c>
      <c r="C20" s="331"/>
      <c r="D20" s="331"/>
      <c r="E20" s="331"/>
      <c r="F20" s="331"/>
      <c r="G20" s="332"/>
      <c r="H20" s="230" t="s">
        <v>228</v>
      </c>
      <c r="I20" s="230">
        <v>0</v>
      </c>
      <c r="J20" s="234" t="s">
        <v>222</v>
      </c>
      <c r="K20" s="234" t="s">
        <v>222</v>
      </c>
      <c r="L20" s="234" t="s">
        <v>222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225" t="s">
        <v>222</v>
      </c>
      <c r="Y20" s="225" t="s">
        <v>222</v>
      </c>
      <c r="Z20" s="225" t="s">
        <v>222</v>
      </c>
      <c r="AA20" s="234" t="s">
        <v>226</v>
      </c>
    </row>
    <row r="21" spans="1:27" s="172" customFormat="1" ht="27" customHeight="1" x14ac:dyDescent="0.2">
      <c r="A21" s="173"/>
      <c r="B21" s="331" t="s">
        <v>229</v>
      </c>
      <c r="C21" s="331"/>
      <c r="D21" s="331"/>
      <c r="E21" s="331"/>
      <c r="F21" s="331"/>
      <c r="G21" s="332"/>
      <c r="H21" s="230" t="s">
        <v>230</v>
      </c>
      <c r="I21" s="230">
        <v>0</v>
      </c>
      <c r="J21" s="234" t="s">
        <v>222</v>
      </c>
      <c r="K21" s="234" t="s">
        <v>222</v>
      </c>
      <c r="L21" s="234" t="s">
        <v>222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225" t="s">
        <v>222</v>
      </c>
      <c r="Y21" s="225" t="s">
        <v>222</v>
      </c>
      <c r="Z21" s="225" t="s">
        <v>222</v>
      </c>
      <c r="AA21" s="234" t="s">
        <v>223</v>
      </c>
    </row>
    <row r="22" spans="1:27" s="172" customFormat="1" ht="51" customHeight="1" x14ac:dyDescent="0.2">
      <c r="A22" s="173"/>
      <c r="B22" s="331" t="s">
        <v>231</v>
      </c>
      <c r="C22" s="331"/>
      <c r="D22" s="331"/>
      <c r="E22" s="331"/>
      <c r="F22" s="331"/>
      <c r="G22" s="332"/>
      <c r="H22" s="230" t="s">
        <v>232</v>
      </c>
      <c r="I22" s="230">
        <v>0</v>
      </c>
      <c r="J22" s="234" t="s">
        <v>222</v>
      </c>
      <c r="K22" s="234" t="s">
        <v>222</v>
      </c>
      <c r="L22" s="234" t="s">
        <v>222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225" t="s">
        <v>222</v>
      </c>
      <c r="Y22" s="225" t="s">
        <v>222</v>
      </c>
      <c r="Z22" s="225" t="s">
        <v>222</v>
      </c>
      <c r="AA22" s="234" t="s">
        <v>233</v>
      </c>
    </row>
    <row r="24" spans="1:27" s="87" customFormat="1" ht="15.75" x14ac:dyDescent="0.25">
      <c r="H24" s="235" t="s">
        <v>349</v>
      </c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</row>
    <row r="25" spans="1:27" s="174" customFormat="1" ht="13.5" customHeight="1" x14ac:dyDescent="0.2">
      <c r="H25" s="111"/>
      <c r="I25" s="111"/>
      <c r="J25" s="111" t="s">
        <v>146</v>
      </c>
      <c r="K25" s="111"/>
      <c r="L25" s="111"/>
      <c r="M25" s="111"/>
      <c r="N25" s="111"/>
      <c r="O25" s="111" t="s">
        <v>147</v>
      </c>
      <c r="P25" s="111"/>
      <c r="Q25" s="111"/>
      <c r="R25" s="111"/>
      <c r="S25" s="111"/>
      <c r="T25" s="111"/>
      <c r="U25" s="111"/>
      <c r="V25" s="111" t="s">
        <v>148</v>
      </c>
    </row>
    <row r="27" spans="1:27" x14ac:dyDescent="0.2">
      <c r="A27" s="175"/>
      <c r="B27" s="175"/>
      <c r="C27" s="175"/>
      <c r="D27" s="175"/>
      <c r="E27" s="175"/>
      <c r="F27" s="175"/>
      <c r="G27" s="175"/>
    </row>
    <row r="28" spans="1:27" s="171" customFormat="1" ht="28.5" customHeight="1" x14ac:dyDescent="0.2">
      <c r="A28" s="337" t="s">
        <v>234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</row>
    <row r="29" spans="1:27" ht="3" customHeight="1" x14ac:dyDescent="0.2"/>
  </sheetData>
  <mergeCells count="31">
    <mergeCell ref="B20:G20"/>
    <mergeCell ref="B21:G21"/>
    <mergeCell ref="B22:G22"/>
    <mergeCell ref="A28:AA28"/>
    <mergeCell ref="A12:A14"/>
    <mergeCell ref="B12:B14"/>
    <mergeCell ref="AA11:AA14"/>
    <mergeCell ref="X11:Z12"/>
    <mergeCell ref="X13:X14"/>
    <mergeCell ref="Y13:Y14"/>
    <mergeCell ref="Z13:Z14"/>
    <mergeCell ref="W11:W14"/>
    <mergeCell ref="V12:V14"/>
    <mergeCell ref="M12:U12"/>
    <mergeCell ref="U13:U14"/>
    <mergeCell ref="A5:AA5"/>
    <mergeCell ref="M13:M14"/>
    <mergeCell ref="B18:G18"/>
    <mergeCell ref="B19:G19"/>
    <mergeCell ref="H12:H14"/>
    <mergeCell ref="G12:G14"/>
    <mergeCell ref="F12:F14"/>
    <mergeCell ref="E12:E14"/>
    <mergeCell ref="D12:D14"/>
    <mergeCell ref="C12:C14"/>
    <mergeCell ref="Q13:T13"/>
    <mergeCell ref="N13:P13"/>
    <mergeCell ref="L12:L14"/>
    <mergeCell ref="K12:K14"/>
    <mergeCell ref="J12:J14"/>
    <mergeCell ref="I12:I14"/>
  </mergeCells>
  <pageMargins left="0.39370078740157483" right="0.31496062992125984" top="0.59055118110236227" bottom="0.31496062992125984" header="0.19685039370078741" footer="0.19685039370078741"/>
  <pageSetup paperSize="9" scale="66" fitToWidth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zoomScaleNormal="100" workbookViewId="0">
      <selection activeCell="K14" sqref="K14"/>
    </sheetView>
  </sheetViews>
  <sheetFormatPr defaultColWidth="0.85546875" defaultRowHeight="12.75" x14ac:dyDescent="0.2"/>
  <cols>
    <col min="1" max="17" width="7" style="176" customWidth="1"/>
    <col min="18" max="16384" width="0.85546875" style="176"/>
  </cols>
  <sheetData>
    <row r="1" spans="1:17" s="171" customFormat="1" ht="12" x14ac:dyDescent="0.2"/>
    <row r="3" spans="1:17" s="87" customFormat="1" ht="51" customHeight="1" x14ac:dyDescent="0.25">
      <c r="A3" s="260" t="s">
        <v>361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17" s="87" customFormat="1" ht="15" customHeight="1" x14ac:dyDescent="0.25">
      <c r="B4" s="216" t="s">
        <v>333</v>
      </c>
      <c r="I4" s="105"/>
      <c r="J4" s="105"/>
      <c r="K4" s="105"/>
      <c r="L4" s="224"/>
      <c r="M4" s="224"/>
      <c r="N4" s="224"/>
      <c r="O4" s="224"/>
      <c r="P4" s="224"/>
      <c r="Q4" s="224"/>
    </row>
    <row r="5" spans="1:17" s="87" customFormat="1" ht="13.5" customHeight="1" x14ac:dyDescent="0.25">
      <c r="B5" s="111" t="s">
        <v>185</v>
      </c>
      <c r="I5" s="105"/>
      <c r="J5" s="105"/>
      <c r="K5" s="105"/>
      <c r="L5" s="111"/>
      <c r="M5" s="111"/>
      <c r="N5" s="111"/>
      <c r="O5" s="111"/>
      <c r="P5" s="111"/>
      <c r="Q5" s="111"/>
    </row>
    <row r="6" spans="1:17" ht="9" customHeight="1" x14ac:dyDescent="0.2"/>
    <row r="7" spans="1:17" ht="41.25" customHeight="1" x14ac:dyDescent="0.2">
      <c r="A7" s="348" t="s">
        <v>297</v>
      </c>
      <c r="B7" s="348" t="s">
        <v>192</v>
      </c>
      <c r="C7" s="348" t="s">
        <v>298</v>
      </c>
      <c r="D7" s="348" t="s">
        <v>299</v>
      </c>
      <c r="E7" s="347" t="s">
        <v>300</v>
      </c>
      <c r="F7" s="347"/>
      <c r="G7" s="347" t="s">
        <v>301</v>
      </c>
      <c r="H7" s="347"/>
      <c r="I7" s="347" t="s">
        <v>302</v>
      </c>
      <c r="J7" s="347"/>
      <c r="K7" s="347"/>
      <c r="L7" s="347"/>
      <c r="M7" s="347"/>
      <c r="N7" s="347"/>
      <c r="O7" s="347"/>
      <c r="P7" s="347"/>
      <c r="Q7" s="347"/>
    </row>
    <row r="8" spans="1:17" ht="55.5" customHeight="1" x14ac:dyDescent="0.2">
      <c r="A8" s="348"/>
      <c r="B8" s="348"/>
      <c r="C8" s="348"/>
      <c r="D8" s="348"/>
      <c r="E8" s="348" t="s">
        <v>303</v>
      </c>
      <c r="F8" s="348" t="s">
        <v>304</v>
      </c>
      <c r="G8" s="348" t="s">
        <v>305</v>
      </c>
      <c r="H8" s="348" t="s">
        <v>306</v>
      </c>
      <c r="I8" s="348" t="s">
        <v>307</v>
      </c>
      <c r="J8" s="347" t="s">
        <v>308</v>
      </c>
      <c r="K8" s="347"/>
      <c r="L8" s="347"/>
      <c r="M8" s="347" t="s">
        <v>309</v>
      </c>
      <c r="N8" s="347"/>
      <c r="O8" s="347"/>
      <c r="P8" s="347"/>
      <c r="Q8" s="348" t="s">
        <v>208</v>
      </c>
    </row>
    <row r="9" spans="1:17" ht="84.75" customHeight="1" x14ac:dyDescent="0.2">
      <c r="A9" s="348"/>
      <c r="B9" s="348"/>
      <c r="C9" s="348"/>
      <c r="D9" s="348"/>
      <c r="E9" s="348"/>
      <c r="F9" s="348"/>
      <c r="G9" s="348"/>
      <c r="H9" s="348"/>
      <c r="I9" s="348"/>
      <c r="J9" s="202" t="s">
        <v>212</v>
      </c>
      <c r="K9" s="202" t="s">
        <v>213</v>
      </c>
      <c r="L9" s="202" t="s">
        <v>214</v>
      </c>
      <c r="M9" s="202" t="s">
        <v>215</v>
      </c>
      <c r="N9" s="202" t="s">
        <v>216</v>
      </c>
      <c r="O9" s="202" t="s">
        <v>217</v>
      </c>
      <c r="P9" s="202" t="s">
        <v>310</v>
      </c>
      <c r="Q9" s="348"/>
    </row>
    <row r="10" spans="1:17" x14ac:dyDescent="0.2">
      <c r="A10" s="198">
        <v>1</v>
      </c>
      <c r="B10" s="198">
        <v>2</v>
      </c>
      <c r="C10" s="198">
        <v>3</v>
      </c>
      <c r="D10" s="198">
        <v>4</v>
      </c>
      <c r="E10" s="198">
        <v>5</v>
      </c>
      <c r="F10" s="198">
        <v>6</v>
      </c>
      <c r="G10" s="198">
        <v>7</v>
      </c>
      <c r="H10" s="198">
        <v>8</v>
      </c>
      <c r="I10" s="198">
        <v>9</v>
      </c>
      <c r="J10" s="198">
        <v>10</v>
      </c>
      <c r="K10" s="198">
        <v>11</v>
      </c>
      <c r="L10" s="198">
        <v>12</v>
      </c>
      <c r="M10" s="198">
        <v>13</v>
      </c>
      <c r="N10" s="198">
        <v>14</v>
      </c>
      <c r="O10" s="198">
        <v>15</v>
      </c>
      <c r="P10" s="198">
        <v>16</v>
      </c>
      <c r="Q10" s="198">
        <v>17</v>
      </c>
    </row>
    <row r="11" spans="1:17" s="197" customFormat="1" x14ac:dyDescent="0.2">
      <c r="A11" s="246" t="s">
        <v>226</v>
      </c>
      <c r="B11" s="247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  <c r="H11" s="201">
        <v>0</v>
      </c>
      <c r="I11" s="201">
        <v>0</v>
      </c>
      <c r="J11" s="201">
        <v>0</v>
      </c>
      <c r="K11" s="201">
        <v>0</v>
      </c>
      <c r="L11" s="201">
        <v>0</v>
      </c>
      <c r="M11" s="201">
        <v>0</v>
      </c>
      <c r="N11" s="201">
        <v>0</v>
      </c>
      <c r="O11" s="201">
        <v>0</v>
      </c>
      <c r="P11" s="201">
        <v>0</v>
      </c>
      <c r="Q11" s="201">
        <v>0</v>
      </c>
    </row>
    <row r="12" spans="1:17" s="197" customFormat="1" x14ac:dyDescent="0.2">
      <c r="A12" s="203" t="s">
        <v>219</v>
      </c>
      <c r="B12" s="199"/>
      <c r="C12" s="199"/>
      <c r="D12" s="199"/>
      <c r="E12" s="199"/>
      <c r="F12" s="199"/>
      <c r="G12" s="199"/>
      <c r="H12" s="200"/>
      <c r="I12" s="200"/>
      <c r="J12" s="200"/>
      <c r="K12" s="200"/>
      <c r="L12" s="200"/>
      <c r="M12" s="200"/>
      <c r="N12" s="200"/>
      <c r="O12" s="200"/>
      <c r="P12" s="200"/>
      <c r="Q12" s="201"/>
    </row>
    <row r="13" spans="1:17" s="87" customFormat="1" ht="15.75" x14ac:dyDescent="0.25"/>
    <row r="14" spans="1:17" s="87" customFormat="1" ht="15.75" x14ac:dyDescent="0.25">
      <c r="A14" s="28" t="s">
        <v>360</v>
      </c>
      <c r="L14" s="110"/>
      <c r="M14" s="110"/>
      <c r="N14" s="110"/>
      <c r="O14" s="110"/>
      <c r="P14" s="110"/>
      <c r="Q14" s="110"/>
    </row>
    <row r="15" spans="1:17" s="174" customFormat="1" ht="13.5" customHeight="1" x14ac:dyDescent="0.2">
      <c r="A15" s="111" t="s">
        <v>146</v>
      </c>
      <c r="I15" s="111" t="s">
        <v>147</v>
      </c>
      <c r="L15" s="111"/>
      <c r="M15" s="111"/>
      <c r="N15" s="111"/>
      <c r="O15" s="111"/>
      <c r="P15" s="111" t="s">
        <v>148</v>
      </c>
      <c r="Q15" s="111"/>
    </row>
  </sheetData>
  <mergeCells count="16">
    <mergeCell ref="A3:Q3"/>
    <mergeCell ref="J8:L8"/>
    <mergeCell ref="I7:Q7"/>
    <mergeCell ref="M8:P8"/>
    <mergeCell ref="Q8:Q9"/>
    <mergeCell ref="A7:A9"/>
    <mergeCell ref="B7:B9"/>
    <mergeCell ref="C7:C9"/>
    <mergeCell ref="D7:D9"/>
    <mergeCell ref="E8:E9"/>
    <mergeCell ref="F8:F9"/>
    <mergeCell ref="G8:G9"/>
    <mergeCell ref="H8:H9"/>
    <mergeCell ref="E7:F7"/>
    <mergeCell ref="G7:H7"/>
    <mergeCell ref="I8:I9"/>
  </mergeCells>
  <pageMargins left="0.78740157480314965" right="0.78740157480314965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zoomScaleNormal="100" workbookViewId="0">
      <selection activeCell="C28" sqref="C28"/>
    </sheetView>
  </sheetViews>
  <sheetFormatPr defaultColWidth="0.85546875" defaultRowHeight="15" x14ac:dyDescent="0.25"/>
  <cols>
    <col min="1" max="1" width="9.85546875" style="54" customWidth="1"/>
    <col min="2" max="2" width="50.28515625" style="54" customWidth="1"/>
    <col min="3" max="3" width="34.85546875" style="54" customWidth="1"/>
    <col min="4" max="16384" width="0.85546875" style="54"/>
  </cols>
  <sheetData>
    <row r="1" spans="1:3" s="87" customFormat="1" ht="15.75" x14ac:dyDescent="0.25"/>
    <row r="2" spans="1:3" s="87" customFormat="1" ht="15.75" x14ac:dyDescent="0.25"/>
    <row r="3" spans="1:3" s="87" customFormat="1" ht="63" customHeight="1" x14ac:dyDescent="0.25">
      <c r="A3" s="260" t="s">
        <v>311</v>
      </c>
      <c r="B3" s="260"/>
      <c r="C3" s="260"/>
    </row>
    <row r="4" spans="1:3" s="87" customFormat="1" ht="15.75" customHeight="1" x14ac:dyDescent="0.25"/>
    <row r="5" spans="1:3" s="87" customFormat="1" ht="15.75" x14ac:dyDescent="0.25">
      <c r="A5" s="177"/>
      <c r="B5" s="177"/>
      <c r="C5" s="177"/>
    </row>
    <row r="6" spans="1:3" s="87" customFormat="1" ht="13.5" customHeight="1" x14ac:dyDescent="0.25">
      <c r="A6" s="111" t="s">
        <v>185</v>
      </c>
      <c r="B6" s="111"/>
      <c r="C6" s="111"/>
    </row>
    <row r="7" spans="1:3" ht="13.5" customHeight="1" x14ac:dyDescent="0.25"/>
    <row r="8" spans="1:3" s="90" customFormat="1" ht="30.75" customHeight="1" x14ac:dyDescent="0.2">
      <c r="A8" s="108" t="s">
        <v>138</v>
      </c>
      <c r="B8" s="108" t="s">
        <v>139</v>
      </c>
      <c r="C8" s="108" t="s">
        <v>140</v>
      </c>
    </row>
    <row r="9" spans="1:3" s="89" customFormat="1" ht="66" customHeight="1" x14ac:dyDescent="0.2">
      <c r="A9" s="237">
        <v>1</v>
      </c>
      <c r="B9" s="204" t="s">
        <v>312</v>
      </c>
      <c r="C9" s="241" t="s">
        <v>313</v>
      </c>
    </row>
    <row r="10" spans="1:3" s="89" customFormat="1" ht="15.75" customHeight="1" x14ac:dyDescent="0.2">
      <c r="A10" s="238"/>
      <c r="B10" s="206"/>
      <c r="C10" s="210">
        <v>0</v>
      </c>
    </row>
    <row r="11" spans="1:3" s="89" customFormat="1" ht="45" customHeight="1" x14ac:dyDescent="0.2">
      <c r="A11" s="237" t="s">
        <v>141</v>
      </c>
      <c r="B11" s="207" t="s">
        <v>314</v>
      </c>
      <c r="C11" s="240" t="s">
        <v>313</v>
      </c>
    </row>
    <row r="12" spans="1:3" s="89" customFormat="1" ht="15.75" customHeight="1" x14ac:dyDescent="0.2">
      <c r="A12" s="238"/>
      <c r="B12" s="208"/>
      <c r="C12" s="210">
        <v>0</v>
      </c>
    </row>
    <row r="13" spans="1:3" s="89" customFormat="1" ht="49.5" customHeight="1" x14ac:dyDescent="0.2">
      <c r="A13" s="237" t="s">
        <v>315</v>
      </c>
      <c r="B13" s="207" t="s">
        <v>316</v>
      </c>
      <c r="C13" s="240" t="s">
        <v>313</v>
      </c>
    </row>
    <row r="14" spans="1:3" s="89" customFormat="1" ht="16.5" customHeight="1" x14ac:dyDescent="0.2">
      <c r="A14" s="238"/>
      <c r="B14" s="208"/>
      <c r="C14" s="210">
        <v>0</v>
      </c>
    </row>
    <row r="15" spans="1:3" s="89" customFormat="1" ht="30.75" customHeight="1" x14ac:dyDescent="0.2">
      <c r="A15" s="237" t="s">
        <v>317</v>
      </c>
      <c r="B15" s="207" t="s">
        <v>318</v>
      </c>
      <c r="C15" s="239" t="s">
        <v>313</v>
      </c>
    </row>
    <row r="16" spans="1:3" s="89" customFormat="1" ht="16.5" customHeight="1" x14ac:dyDescent="0.2">
      <c r="A16" s="238"/>
      <c r="B16" s="208"/>
      <c r="C16" s="210">
        <v>0</v>
      </c>
    </row>
    <row r="17" spans="1:3" s="89" customFormat="1" ht="48.75" customHeight="1" x14ac:dyDescent="0.2">
      <c r="A17" s="237" t="s">
        <v>319</v>
      </c>
      <c r="B17" s="207" t="s">
        <v>320</v>
      </c>
      <c r="C17" s="240" t="s">
        <v>313</v>
      </c>
    </row>
    <row r="18" spans="1:3" s="89" customFormat="1" ht="16.5" customHeight="1" x14ac:dyDescent="0.2">
      <c r="A18" s="238"/>
      <c r="B18" s="208"/>
      <c r="C18" s="209">
        <v>0</v>
      </c>
    </row>
    <row r="19" spans="1:3" s="89" customFormat="1" ht="171" customHeight="1" x14ac:dyDescent="0.2">
      <c r="A19" s="237" t="s">
        <v>142</v>
      </c>
      <c r="B19" s="207" t="s">
        <v>321</v>
      </c>
      <c r="C19" s="240" t="s">
        <v>322</v>
      </c>
    </row>
    <row r="20" spans="1:3" s="89" customFormat="1" ht="15.75" customHeight="1" x14ac:dyDescent="0.2">
      <c r="A20" s="238"/>
      <c r="B20" s="208"/>
      <c r="C20" s="209">
        <v>0</v>
      </c>
    </row>
    <row r="21" spans="1:3" s="89" customFormat="1" ht="136.5" customHeight="1" x14ac:dyDescent="0.2">
      <c r="A21" s="237" t="s">
        <v>143</v>
      </c>
      <c r="B21" s="207" t="s">
        <v>240</v>
      </c>
      <c r="C21" s="116" t="s">
        <v>323</v>
      </c>
    </row>
    <row r="22" spans="1:3" s="89" customFormat="1" ht="15.75" customHeight="1" x14ac:dyDescent="0.2">
      <c r="A22" s="238"/>
      <c r="B22" s="208"/>
      <c r="C22" s="209">
        <v>0</v>
      </c>
    </row>
    <row r="23" spans="1:3" s="89" customFormat="1" ht="91.5" customHeight="1" x14ac:dyDescent="0.2">
      <c r="A23" s="237" t="s">
        <v>144</v>
      </c>
      <c r="B23" s="207" t="s">
        <v>324</v>
      </c>
      <c r="C23" s="242" t="s">
        <v>325</v>
      </c>
    </row>
    <row r="24" spans="1:3" s="89" customFormat="1" ht="15.75" customHeight="1" x14ac:dyDescent="0.2">
      <c r="A24" s="238"/>
      <c r="B24" s="208"/>
      <c r="C24" s="210">
        <v>0</v>
      </c>
    </row>
    <row r="25" spans="1:3" s="89" customFormat="1" ht="122.25" customHeight="1" x14ac:dyDescent="0.2">
      <c r="A25" s="237" t="s">
        <v>252</v>
      </c>
      <c r="B25" s="207" t="s">
        <v>326</v>
      </c>
      <c r="C25" s="242" t="s">
        <v>327</v>
      </c>
    </row>
    <row r="26" spans="1:3" s="89" customFormat="1" ht="15.75" customHeight="1" x14ac:dyDescent="0.2">
      <c r="A26" s="205"/>
      <c r="B26" s="208"/>
      <c r="C26" s="210">
        <v>0</v>
      </c>
    </row>
    <row r="27" spans="1:3" s="89" customFormat="1" ht="16.5" customHeight="1" x14ac:dyDescent="0.2">
      <c r="A27" s="189"/>
      <c r="B27" s="189"/>
      <c r="C27" s="189"/>
    </row>
    <row r="28" spans="1:3" s="87" customFormat="1" ht="15.75" x14ac:dyDescent="0.25">
      <c r="A28" s="28" t="s">
        <v>350</v>
      </c>
      <c r="B28" s="224"/>
      <c r="C28" s="224"/>
    </row>
    <row r="29" spans="1:3" s="174" customFormat="1" ht="13.5" customHeight="1" x14ac:dyDescent="0.2">
      <c r="A29" s="111" t="s">
        <v>146</v>
      </c>
      <c r="B29" s="236" t="s">
        <v>147</v>
      </c>
      <c r="C29" s="174" t="s">
        <v>148</v>
      </c>
    </row>
    <row r="30" spans="1:3" ht="3" customHeight="1" x14ac:dyDescent="0.25"/>
  </sheetData>
  <mergeCells count="1">
    <mergeCell ref="A3:C3"/>
  </mergeCells>
  <pageMargins left="0.98425196850393704" right="0.51181102362204722" top="0.59055118110236227" bottom="0.39370078740157483" header="0.19685039370078741" footer="0.19685039370078741"/>
  <pageSetup paperSize="9" scale="6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F17"/>
  <sheetViews>
    <sheetView zoomScaleNormal="100" workbookViewId="0">
      <selection activeCell="A6" sqref="A6"/>
    </sheetView>
  </sheetViews>
  <sheetFormatPr defaultRowHeight="12.75" x14ac:dyDescent="0.2"/>
  <cols>
    <col min="1" max="1" width="68.140625" customWidth="1"/>
    <col min="2" max="2" width="38.28515625" customWidth="1"/>
  </cols>
  <sheetData>
    <row r="1" spans="1:5" s="5" customFormat="1" ht="15.75" x14ac:dyDescent="0.2">
      <c r="A1" s="254" t="s">
        <v>70</v>
      </c>
      <c r="B1" s="255"/>
    </row>
    <row r="2" spans="1:5" s="5" customFormat="1" ht="15" x14ac:dyDescent="0.25">
      <c r="A2" s="251" t="s">
        <v>145</v>
      </c>
      <c r="B2" s="251"/>
    </row>
    <row r="3" spans="1:5" s="5" customFormat="1" ht="15.75" x14ac:dyDescent="0.2">
      <c r="A3" s="254" t="s">
        <v>69</v>
      </c>
      <c r="B3" s="254"/>
    </row>
    <row r="4" spans="1:5" ht="15.75" x14ac:dyDescent="0.25">
      <c r="A4" s="252"/>
      <c r="B4" s="252"/>
    </row>
    <row r="5" spans="1:5" ht="15.75" x14ac:dyDescent="0.25">
      <c r="A5" s="3" t="s">
        <v>75</v>
      </c>
      <c r="B5" s="3" t="s">
        <v>76</v>
      </c>
    </row>
    <row r="6" spans="1:5" ht="33.75" customHeight="1" x14ac:dyDescent="0.2">
      <c r="A6" s="63" t="s">
        <v>68</v>
      </c>
      <c r="B6" s="86">
        <f>'1.1'!C17</f>
        <v>445</v>
      </c>
    </row>
    <row r="7" spans="1:5" ht="33.75" customHeight="1" x14ac:dyDescent="0.2">
      <c r="A7" s="4" t="s">
        <v>73</v>
      </c>
      <c r="B7" s="75">
        <f>'1.1'!B17</f>
        <v>0</v>
      </c>
    </row>
    <row r="8" spans="1:5" ht="31.5" x14ac:dyDescent="0.25">
      <c r="A8" s="65" t="s">
        <v>74</v>
      </c>
      <c r="B8" s="76">
        <f>ROUND(B7/B6,4)</f>
        <v>0</v>
      </c>
      <c r="E8" s="1"/>
    </row>
    <row r="9" spans="1:5" ht="15.75" x14ac:dyDescent="0.25">
      <c r="A9" s="2"/>
      <c r="B9" s="2"/>
    </row>
    <row r="10" spans="1:5" x14ac:dyDescent="0.2">
      <c r="A10" s="256" t="s">
        <v>337</v>
      </c>
      <c r="B10" s="253"/>
    </row>
    <row r="11" spans="1:5" ht="15.75" x14ac:dyDescent="0.25">
      <c r="A11" s="2"/>
      <c r="B11" s="2"/>
    </row>
    <row r="12" spans="1:5" ht="15.75" x14ac:dyDescent="0.25">
      <c r="A12" s="2"/>
      <c r="B12" s="2"/>
    </row>
    <row r="13" spans="1:5" ht="15.75" x14ac:dyDescent="0.25">
      <c r="A13" s="2"/>
      <c r="B13" s="2"/>
    </row>
    <row r="14" spans="1:5" x14ac:dyDescent="0.2">
      <c r="A14" s="253"/>
      <c r="B14" s="253"/>
    </row>
    <row r="17" spans="3:6" ht="15" x14ac:dyDescent="0.25">
      <c r="C17" s="36"/>
      <c r="D17" s="36"/>
      <c r="E17" s="36"/>
      <c r="F17" s="36"/>
    </row>
  </sheetData>
  <mergeCells count="6">
    <mergeCell ref="A2:B2"/>
    <mergeCell ref="A4:B4"/>
    <mergeCell ref="A14:B14"/>
    <mergeCell ref="A1:B1"/>
    <mergeCell ref="A3:B3"/>
    <mergeCell ref="A10:B10"/>
  </mergeCells>
  <phoneticPr fontId="0" type="noConversion"/>
  <printOptions horizontalCentered="1"/>
  <pageMargins left="0.78740157480314965" right="0.5118110236220472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9"/>
  <sheetViews>
    <sheetView view="pageBreakPreview" topLeftCell="A5" zoomScaleNormal="100" workbookViewId="0">
      <selection activeCell="C4" sqref="C4"/>
    </sheetView>
  </sheetViews>
  <sheetFormatPr defaultColWidth="0.85546875" defaultRowHeight="15" x14ac:dyDescent="0.25"/>
  <cols>
    <col min="1" max="1" width="12.28515625" style="54" customWidth="1"/>
    <col min="2" max="2" width="34.7109375" style="54" customWidth="1"/>
    <col min="3" max="3" width="40.7109375" style="54" customWidth="1"/>
    <col min="4" max="16384" width="0.85546875" style="54"/>
  </cols>
  <sheetData>
    <row r="1" spans="1:3" s="87" customFormat="1" ht="67.5" customHeight="1" x14ac:dyDescent="0.25">
      <c r="A1" s="257" t="s">
        <v>339</v>
      </c>
      <c r="B1" s="257"/>
      <c r="C1" s="257"/>
    </row>
    <row r="2" spans="1:3" ht="15.75" x14ac:dyDescent="0.25">
      <c r="B2" s="216"/>
      <c r="C2" s="216"/>
    </row>
    <row r="3" spans="1:3" s="189" customFormat="1" ht="31.5" customHeight="1" x14ac:dyDescent="0.2">
      <c r="A3" s="190" t="s">
        <v>138</v>
      </c>
      <c r="B3" s="190" t="s">
        <v>139</v>
      </c>
      <c r="C3" s="190" t="s">
        <v>140</v>
      </c>
    </row>
    <row r="4" spans="1:3" s="89" customFormat="1" ht="64.5" customHeight="1" x14ac:dyDescent="0.2">
      <c r="A4" s="52" t="s">
        <v>233</v>
      </c>
      <c r="B4" s="195" t="s">
        <v>236</v>
      </c>
      <c r="C4" s="193" t="s">
        <v>237</v>
      </c>
    </row>
    <row r="5" spans="1:3" s="89" customFormat="1" ht="119.25" customHeight="1" x14ac:dyDescent="0.2">
      <c r="A5" s="52" t="s">
        <v>142</v>
      </c>
      <c r="B5" s="195" t="s">
        <v>238</v>
      </c>
      <c r="C5" s="193" t="s">
        <v>239</v>
      </c>
    </row>
    <row r="6" spans="1:3" s="89" customFormat="1" ht="105.75" customHeight="1" x14ac:dyDescent="0.2">
      <c r="A6" s="52" t="s">
        <v>143</v>
      </c>
      <c r="B6" s="195" t="s">
        <v>240</v>
      </c>
      <c r="C6" s="193" t="s">
        <v>241</v>
      </c>
    </row>
    <row r="7" spans="1:3" s="87" customFormat="1" ht="15.75" x14ac:dyDescent="0.25">
      <c r="A7" s="258" t="s">
        <v>338</v>
      </c>
      <c r="B7" s="259"/>
      <c r="C7" s="110"/>
    </row>
    <row r="8" spans="1:3" s="174" customFormat="1" ht="13.5" customHeight="1" x14ac:dyDescent="0.2">
      <c r="A8" s="111" t="s">
        <v>146</v>
      </c>
      <c r="B8" s="105" t="s">
        <v>242</v>
      </c>
      <c r="C8" s="105" t="s">
        <v>148</v>
      </c>
    </row>
    <row r="9" spans="1:3" ht="3" customHeight="1" x14ac:dyDescent="0.25"/>
  </sheetData>
  <mergeCells count="2">
    <mergeCell ref="A1:C1"/>
    <mergeCell ref="A7:B7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topLeftCell="A7" zoomScaleNormal="100" workbookViewId="0">
      <selection activeCell="C14" sqref="C14"/>
    </sheetView>
  </sheetViews>
  <sheetFormatPr defaultColWidth="0.85546875" defaultRowHeight="15" x14ac:dyDescent="0.25"/>
  <cols>
    <col min="1" max="1" width="11.7109375" style="54" customWidth="1"/>
    <col min="2" max="2" width="46.42578125" style="54" customWidth="1"/>
    <col min="3" max="3" width="18.5703125" style="54" customWidth="1"/>
    <col min="4" max="4" width="26.140625" style="54" customWidth="1"/>
    <col min="5" max="16384" width="0.85546875" style="54"/>
  </cols>
  <sheetData>
    <row r="1" spans="1:4" s="87" customFormat="1" ht="31.5" customHeight="1" x14ac:dyDescent="0.25">
      <c r="A1" s="260" t="s">
        <v>243</v>
      </c>
      <c r="B1" s="260"/>
      <c r="C1" s="260"/>
      <c r="D1" s="260"/>
    </row>
    <row r="2" spans="1:4" s="87" customFormat="1" ht="15.75" x14ac:dyDescent="0.25">
      <c r="A2" s="104"/>
      <c r="B2" s="104" t="s">
        <v>340</v>
      </c>
      <c r="C2" s="104"/>
      <c r="D2" s="104"/>
    </row>
    <row r="3" spans="1:4" s="189" customFormat="1" ht="117" customHeight="1" x14ac:dyDescent="0.2">
      <c r="A3" s="190" t="s">
        <v>138</v>
      </c>
      <c r="B3" s="109" t="s">
        <v>244</v>
      </c>
      <c r="C3" s="190" t="s">
        <v>245</v>
      </c>
      <c r="D3" s="190" t="s">
        <v>246</v>
      </c>
    </row>
    <row r="4" spans="1:4" s="89" customFormat="1" ht="31.5" customHeight="1" x14ac:dyDescent="0.2">
      <c r="A4" s="52" t="s">
        <v>233</v>
      </c>
      <c r="B4" s="191" t="s">
        <v>247</v>
      </c>
      <c r="C4" s="192"/>
      <c r="D4" s="217" t="s">
        <v>330</v>
      </c>
    </row>
    <row r="5" spans="1:4" s="89" customFormat="1" ht="32.25" customHeight="1" x14ac:dyDescent="0.2">
      <c r="A5" s="52" t="s">
        <v>141</v>
      </c>
      <c r="B5" s="191" t="s">
        <v>354</v>
      </c>
      <c r="C5" s="192"/>
      <c r="D5" s="217" t="s">
        <v>330</v>
      </c>
    </row>
    <row r="6" spans="1:4" s="89" customFormat="1" ht="63" customHeight="1" x14ac:dyDescent="0.2">
      <c r="A6" s="52" t="s">
        <v>142</v>
      </c>
      <c r="B6" s="193" t="s">
        <v>248</v>
      </c>
      <c r="C6" s="50" t="s">
        <v>249</v>
      </c>
      <c r="D6" s="217" t="s">
        <v>331</v>
      </c>
    </row>
    <row r="7" spans="1:4" s="89" customFormat="1" ht="94.5" customHeight="1" x14ac:dyDescent="0.2">
      <c r="A7" s="52" t="s">
        <v>143</v>
      </c>
      <c r="B7" s="218" t="s">
        <v>250</v>
      </c>
      <c r="C7" s="50" t="s">
        <v>341</v>
      </c>
      <c r="D7" s="217" t="s">
        <v>328</v>
      </c>
    </row>
    <row r="8" spans="1:4" s="89" customFormat="1" ht="18" customHeight="1" x14ac:dyDescent="0.2">
      <c r="A8" s="52" t="s">
        <v>144</v>
      </c>
      <c r="B8" s="191" t="s">
        <v>251</v>
      </c>
      <c r="C8" s="192"/>
      <c r="D8" s="217" t="s">
        <v>334</v>
      </c>
    </row>
    <row r="9" spans="1:4" s="89" customFormat="1" ht="16.5" customHeight="1" x14ac:dyDescent="0.2">
      <c r="A9" s="52" t="s">
        <v>252</v>
      </c>
      <c r="B9" s="191" t="s">
        <v>253</v>
      </c>
      <c r="C9" s="192"/>
      <c r="D9" s="217" t="s">
        <v>329</v>
      </c>
    </row>
    <row r="10" spans="1:4" s="89" customFormat="1" ht="46.5" customHeight="1" x14ac:dyDescent="0.2">
      <c r="A10" s="52" t="s">
        <v>254</v>
      </c>
      <c r="B10" s="193" t="s">
        <v>255</v>
      </c>
      <c r="C10" s="50" t="s">
        <v>256</v>
      </c>
      <c r="D10" s="53">
        <v>5</v>
      </c>
    </row>
    <row r="11" spans="1:4" s="89" customFormat="1" ht="46.5" customHeight="1" x14ac:dyDescent="0.2">
      <c r="A11" s="52" t="s">
        <v>257</v>
      </c>
      <c r="B11" s="193" t="s">
        <v>258</v>
      </c>
      <c r="C11" s="50" t="s">
        <v>259</v>
      </c>
      <c r="D11" s="53">
        <v>7</v>
      </c>
    </row>
    <row r="12" spans="1:4" s="171" customFormat="1" ht="28.5" customHeight="1" x14ac:dyDescent="0.2">
      <c r="A12" s="261" t="s">
        <v>344</v>
      </c>
      <c r="B12" s="262"/>
      <c r="C12" s="263"/>
      <c r="D12" s="263"/>
    </row>
    <row r="13" spans="1:4" s="171" customFormat="1" ht="20.25" customHeight="1" x14ac:dyDescent="0.2">
      <c r="A13" s="244"/>
      <c r="B13" s="245"/>
      <c r="C13" s="243"/>
      <c r="D13" s="243"/>
    </row>
    <row r="14" spans="1:4" s="171" customFormat="1" ht="24" customHeight="1" x14ac:dyDescent="0.2">
      <c r="A14" s="212"/>
      <c r="B14" s="212"/>
      <c r="C14" s="212"/>
      <c r="D14" s="212"/>
    </row>
    <row r="15" spans="1:4" s="171" customFormat="1" ht="36" customHeight="1" x14ac:dyDescent="0.2">
      <c r="A15" s="212"/>
      <c r="B15" s="212"/>
      <c r="C15" s="212"/>
      <c r="D15" s="212"/>
    </row>
    <row r="16" spans="1:4" ht="3" customHeight="1" x14ac:dyDescent="0.25">
      <c r="A16" s="212"/>
      <c r="B16" s="212"/>
      <c r="C16" s="212"/>
      <c r="D16" s="212"/>
    </row>
  </sheetData>
  <mergeCells count="3">
    <mergeCell ref="A1:D1"/>
    <mergeCell ref="A12:B12"/>
    <mergeCell ref="C12:D12"/>
  </mergeCells>
  <pageMargins left="0.78740157480314965" right="0.59055118110236227" top="0.59055118110236227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outlinePr summaryBelow="0"/>
    <pageSetUpPr fitToPage="1"/>
  </sheetPr>
  <dimension ref="A1:G53"/>
  <sheetViews>
    <sheetView zoomScaleNormal="100" zoomScaleSheetLayoutView="100" workbookViewId="0">
      <pane xSplit="2" ySplit="6" topLeftCell="C22" activePane="bottomRight" state="frozen"/>
      <selection activeCell="BZ23" sqref="BY23:BZ23"/>
      <selection pane="topRight" activeCell="BZ23" sqref="BY23:BZ23"/>
      <selection pane="bottomLeft" activeCell="BZ23" sqref="BY23:BZ23"/>
      <selection pane="bottomRight" activeCell="B39" sqref="B39"/>
    </sheetView>
  </sheetViews>
  <sheetFormatPr defaultColWidth="0.85546875" defaultRowHeight="15" outlineLevelRow="1" x14ac:dyDescent="0.25"/>
  <cols>
    <col min="1" max="1" width="0.85546875" style="6" customWidth="1"/>
    <col min="2" max="2" width="63.42578125" style="6" customWidth="1"/>
    <col min="3" max="7" width="11.7109375" style="6" customWidth="1"/>
    <col min="8" max="28" width="0.85546875" style="6"/>
    <col min="29" max="29" width="19.42578125" style="6" customWidth="1"/>
    <col min="30" max="30" width="14.28515625" style="6" customWidth="1"/>
    <col min="31" max="31" width="19" style="6" customWidth="1"/>
    <col min="32" max="16384" width="0.85546875" style="6"/>
  </cols>
  <sheetData>
    <row r="1" spans="1:7" ht="33.75" customHeight="1" x14ac:dyDescent="0.25">
      <c r="A1" s="264" t="s">
        <v>355</v>
      </c>
      <c r="B1" s="264"/>
      <c r="C1" s="264"/>
      <c r="D1" s="264"/>
      <c r="E1" s="264"/>
      <c r="F1" s="264"/>
      <c r="G1" s="264"/>
    </row>
    <row r="2" spans="1:7" s="8" customFormat="1" ht="16.5" customHeight="1" x14ac:dyDescent="0.25">
      <c r="A2" s="251"/>
      <c r="B2" s="251"/>
      <c r="C2" s="251"/>
      <c r="D2" s="251"/>
      <c r="E2" s="251"/>
      <c r="F2" s="251"/>
      <c r="G2" s="251"/>
    </row>
    <row r="3" spans="1:7" s="9" customFormat="1" ht="13.5" customHeight="1" x14ac:dyDescent="0.2">
      <c r="A3" s="265"/>
      <c r="B3" s="265"/>
      <c r="C3" s="265"/>
      <c r="D3" s="265"/>
      <c r="E3" s="265"/>
      <c r="F3" s="265"/>
      <c r="G3" s="265"/>
    </row>
    <row r="4" spans="1:7" s="11" customFormat="1" ht="15" customHeight="1" x14ac:dyDescent="0.2">
      <c r="A4" s="268" t="s">
        <v>77</v>
      </c>
      <c r="B4" s="269"/>
      <c r="C4" s="272" t="s">
        <v>76</v>
      </c>
      <c r="D4" s="273"/>
      <c r="E4" s="274" t="s">
        <v>78</v>
      </c>
      <c r="F4" s="274" t="s">
        <v>79</v>
      </c>
      <c r="G4" s="274" t="s">
        <v>80</v>
      </c>
    </row>
    <row r="5" spans="1:7" s="11" customFormat="1" ht="45.75" customHeight="1" x14ac:dyDescent="0.2">
      <c r="A5" s="270"/>
      <c r="B5" s="271"/>
      <c r="C5" s="92" t="s">
        <v>81</v>
      </c>
      <c r="D5" s="92" t="s">
        <v>82</v>
      </c>
      <c r="E5" s="275"/>
      <c r="F5" s="275"/>
      <c r="G5" s="275"/>
    </row>
    <row r="6" spans="1:7" s="13" customFormat="1" x14ac:dyDescent="0.2">
      <c r="A6" s="266">
        <v>1</v>
      </c>
      <c r="B6" s="267"/>
      <c r="C6" s="91">
        <v>2</v>
      </c>
      <c r="D6" s="91">
        <v>3</v>
      </c>
      <c r="E6" s="91">
        <v>4</v>
      </c>
      <c r="F6" s="91">
        <v>5</v>
      </c>
      <c r="G6" s="94">
        <v>6</v>
      </c>
    </row>
    <row r="7" spans="1:7" s="18" customFormat="1" ht="45" x14ac:dyDescent="0.2">
      <c r="A7" s="14"/>
      <c r="B7" s="15" t="s">
        <v>83</v>
      </c>
      <c r="C7" s="16" t="s">
        <v>84</v>
      </c>
      <c r="D7" s="16" t="s">
        <v>84</v>
      </c>
      <c r="E7" s="16" t="s">
        <v>84</v>
      </c>
      <c r="F7" s="16" t="s">
        <v>84</v>
      </c>
      <c r="G7" s="93">
        <f>(G9+G11)/2</f>
        <v>2</v>
      </c>
    </row>
    <row r="8" spans="1:7" s="18" customFormat="1" outlineLevel="1" x14ac:dyDescent="0.2">
      <c r="A8" s="14"/>
      <c r="B8" s="15" t="s">
        <v>85</v>
      </c>
      <c r="C8" s="16"/>
      <c r="D8" s="16"/>
      <c r="E8" s="16"/>
      <c r="F8" s="16"/>
      <c r="G8" s="93"/>
    </row>
    <row r="9" spans="1:7" s="22" customFormat="1" outlineLevel="1" x14ac:dyDescent="0.2">
      <c r="A9" s="19"/>
      <c r="B9" s="20" t="s">
        <v>86</v>
      </c>
      <c r="C9" s="290">
        <v>0</v>
      </c>
      <c r="D9" s="290">
        <v>0</v>
      </c>
      <c r="E9" s="284">
        <f>IF(AND(C9=0,D9=0),100%,IF(AND(C9&gt;0,D9=0),120%,C9/D9))</f>
        <v>1</v>
      </c>
      <c r="F9" s="276" t="s">
        <v>87</v>
      </c>
      <c r="G9" s="278">
        <f>IF(F9="прямая",IF(E9&lt;0.8,3,IF(AND(E9&gt;=0.8,E9&lt;=1.2),2,IF(E9&gt;1.2,1,))),IF(E9&gt;1.2,3,IF(AND(E9&gt;=0.8,E9&lt;=1.2),2,IF(E9&lt;0.8,1,))))</f>
        <v>2</v>
      </c>
    </row>
    <row r="10" spans="1:7" s="18" customFormat="1" ht="45" outlineLevel="1" x14ac:dyDescent="0.2">
      <c r="A10" s="23"/>
      <c r="B10" s="24" t="s">
        <v>88</v>
      </c>
      <c r="C10" s="291"/>
      <c r="D10" s="291"/>
      <c r="E10" s="285"/>
      <c r="F10" s="277"/>
      <c r="G10" s="279"/>
    </row>
    <row r="11" spans="1:7" s="22" customFormat="1" outlineLevel="1" x14ac:dyDescent="0.2">
      <c r="A11" s="19"/>
      <c r="B11" s="20" t="s">
        <v>89</v>
      </c>
      <c r="C11" s="290">
        <v>12</v>
      </c>
      <c r="D11" s="290">
        <v>12</v>
      </c>
      <c r="E11" s="284">
        <f>IF(AND(C11=0,D11=0),100%,IF(AND(C11&gt;0,D11=0),120%,C11/D11))</f>
        <v>1</v>
      </c>
      <c r="F11" s="276" t="s">
        <v>87</v>
      </c>
      <c r="G11" s="278">
        <f>IF(F11="прямая",IF(E11&lt;0.8,3,IF(AND(E11&gt;=0.8,E11&lt;=1.2),2,IF(E11&gt;1.2,1,))),IF(E11&gt;1.2,3,IF(AND(E11&gt;=0.8,E11&lt;=1.2),2,IF(E11&lt;0.8,1,))))</f>
        <v>2</v>
      </c>
    </row>
    <row r="12" spans="1:7" s="18" customFormat="1" ht="45" outlineLevel="1" x14ac:dyDescent="0.2">
      <c r="A12" s="23"/>
      <c r="B12" s="24" t="s">
        <v>90</v>
      </c>
      <c r="C12" s="291"/>
      <c r="D12" s="291"/>
      <c r="E12" s="285"/>
      <c r="F12" s="277"/>
      <c r="G12" s="279"/>
    </row>
    <row r="13" spans="1:7" s="18" customFormat="1" outlineLevel="1" x14ac:dyDescent="0.2">
      <c r="A13" s="14"/>
      <c r="B13" s="15" t="s">
        <v>91</v>
      </c>
      <c r="C13" s="16"/>
      <c r="D13" s="16"/>
      <c r="E13" s="16"/>
      <c r="F13" s="16"/>
      <c r="G13" s="93"/>
    </row>
    <row r="14" spans="1:7" s="18" customFormat="1" ht="30" outlineLevel="1" x14ac:dyDescent="0.2">
      <c r="A14" s="14"/>
      <c r="B14" s="15" t="s">
        <v>92</v>
      </c>
      <c r="C14" s="45">
        <v>1</v>
      </c>
      <c r="D14" s="45">
        <v>1</v>
      </c>
      <c r="E14" s="16"/>
      <c r="F14" s="16" t="s">
        <v>84</v>
      </c>
      <c r="G14" s="93" t="s">
        <v>84</v>
      </c>
    </row>
    <row r="15" spans="1:7" s="18" customFormat="1" ht="45" outlineLevel="1" x14ac:dyDescent="0.2">
      <c r="A15" s="14"/>
      <c r="B15" s="15" t="s">
        <v>125</v>
      </c>
      <c r="C15" s="45">
        <v>1</v>
      </c>
      <c r="D15" s="45">
        <v>1</v>
      </c>
      <c r="E15" s="16"/>
      <c r="F15" s="16" t="s">
        <v>84</v>
      </c>
      <c r="G15" s="93" t="s">
        <v>84</v>
      </c>
    </row>
    <row r="16" spans="1:7" s="18" customFormat="1" ht="30" outlineLevel="1" x14ac:dyDescent="0.2">
      <c r="A16" s="14"/>
      <c r="B16" s="15" t="s">
        <v>93</v>
      </c>
      <c r="C16" s="45">
        <v>1</v>
      </c>
      <c r="D16" s="45">
        <v>1</v>
      </c>
      <c r="E16" s="16"/>
      <c r="F16" s="16" t="s">
        <v>84</v>
      </c>
      <c r="G16" s="93" t="s">
        <v>84</v>
      </c>
    </row>
    <row r="17" spans="1:7" s="18" customFormat="1" ht="45" outlineLevel="1" x14ac:dyDescent="0.2">
      <c r="A17" s="14"/>
      <c r="B17" s="15" t="s">
        <v>94</v>
      </c>
      <c r="C17" s="45">
        <v>1</v>
      </c>
      <c r="D17" s="45">
        <v>1</v>
      </c>
      <c r="E17" s="16"/>
      <c r="F17" s="16" t="s">
        <v>84</v>
      </c>
      <c r="G17" s="93" t="s">
        <v>84</v>
      </c>
    </row>
    <row r="18" spans="1:7" s="18" customFormat="1" outlineLevel="1" x14ac:dyDescent="0.2">
      <c r="A18" s="14"/>
      <c r="B18" s="15"/>
      <c r="C18" s="16"/>
      <c r="D18" s="16"/>
      <c r="E18" s="16"/>
      <c r="F18" s="16"/>
      <c r="G18" s="93"/>
    </row>
    <row r="19" spans="1:7" s="18" customFormat="1" ht="45" x14ac:dyDescent="0.2">
      <c r="A19" s="14"/>
      <c r="B19" s="15" t="s">
        <v>95</v>
      </c>
      <c r="C19" s="16" t="s">
        <v>84</v>
      </c>
      <c r="D19" s="16" t="s">
        <v>84</v>
      </c>
      <c r="E19" s="16" t="s">
        <v>84</v>
      </c>
      <c r="F19" s="16" t="s">
        <v>84</v>
      </c>
      <c r="G19" s="32">
        <f>(G21+G23+G25)/3</f>
        <v>2</v>
      </c>
    </row>
    <row r="20" spans="1:7" s="18" customFormat="1" outlineLevel="1" x14ac:dyDescent="0.2">
      <c r="A20" s="14"/>
      <c r="B20" s="15" t="s">
        <v>96</v>
      </c>
      <c r="C20" s="16"/>
      <c r="D20" s="16"/>
      <c r="E20" s="16"/>
      <c r="F20" s="16"/>
      <c r="G20" s="93"/>
    </row>
    <row r="21" spans="1:7" s="22" customFormat="1" outlineLevel="1" x14ac:dyDescent="0.2">
      <c r="A21" s="19"/>
      <c r="B21" s="20" t="s">
        <v>97</v>
      </c>
      <c r="C21" s="290">
        <v>0</v>
      </c>
      <c r="D21" s="290">
        <v>0</v>
      </c>
      <c r="E21" s="284">
        <f>IF(AND(C21=0,D21=0),100%,IF(AND(C21&gt;0,D21=0),120%,C21/D21))</f>
        <v>1</v>
      </c>
      <c r="F21" s="276" t="s">
        <v>87</v>
      </c>
      <c r="G21" s="278">
        <f>IF(F21="прямая",IF(E21&lt;0.8,3,IF(AND(E21&gt;=0.8,E21&lt;=1.2),2,IF(E21&gt;1.2,1,))),IF(E21&gt;1.2,3,IF(AND(E21&gt;=0.8,E21&lt;=1.2),2,IF(E21&lt;0.8,1,))))</f>
        <v>2</v>
      </c>
    </row>
    <row r="22" spans="1:7" s="18" customFormat="1" ht="30" outlineLevel="1" x14ac:dyDescent="0.2">
      <c r="A22" s="23"/>
      <c r="B22" s="24" t="s">
        <v>98</v>
      </c>
      <c r="C22" s="291"/>
      <c r="D22" s="291"/>
      <c r="E22" s="285"/>
      <c r="F22" s="277"/>
      <c r="G22" s="279"/>
    </row>
    <row r="23" spans="1:7" s="22" customFormat="1" outlineLevel="1" x14ac:dyDescent="0.2">
      <c r="A23" s="19"/>
      <c r="B23" s="20" t="s">
        <v>99</v>
      </c>
      <c r="C23" s="290">
        <v>0</v>
      </c>
      <c r="D23" s="290">
        <v>0</v>
      </c>
      <c r="E23" s="284">
        <f>IF(AND(C23=0,D23=0),100%,IF(AND(C23&gt;0,D23=0),120%,C23/D23))</f>
        <v>1</v>
      </c>
      <c r="F23" s="276" t="s">
        <v>87</v>
      </c>
      <c r="G23" s="278">
        <f>IF(F23="прямая",IF(E23&lt;0.8,3,IF(AND(E23&gt;=0.8,E23&lt;=1.2),2,IF(E23&gt;1.2,1,))),IF(E23&gt;1.2,3,IF(AND(E23&gt;=0.8,E23&lt;=1.2),2,IF(E23&lt;0.8,1,))))</f>
        <v>2</v>
      </c>
    </row>
    <row r="24" spans="1:7" s="18" customFormat="1" ht="45" outlineLevel="1" x14ac:dyDescent="0.2">
      <c r="A24" s="23"/>
      <c r="B24" s="24" t="s">
        <v>100</v>
      </c>
      <c r="C24" s="291"/>
      <c r="D24" s="291"/>
      <c r="E24" s="285"/>
      <c r="F24" s="277"/>
      <c r="G24" s="279"/>
    </row>
    <row r="25" spans="1:7" s="22" customFormat="1" outlineLevel="1" x14ac:dyDescent="0.2">
      <c r="A25" s="19"/>
      <c r="B25" s="20" t="s">
        <v>101</v>
      </c>
      <c r="C25" s="286">
        <v>0</v>
      </c>
      <c r="D25" s="286">
        <v>0</v>
      </c>
      <c r="E25" s="284">
        <f>IF(AND(C25=0,D25=0),100%,IF(AND(C25&gt;0,D25=0),120%,C25/D25))</f>
        <v>1</v>
      </c>
      <c r="F25" s="276" t="s">
        <v>87</v>
      </c>
      <c r="G25" s="278">
        <f>IF(F25="прямая",IF(E25&lt;0.8,3,IF(AND(E25&gt;=0.8,E25&lt;=1.2),2,IF(E25&gt;1.2,1,))),IF(E25&gt;1.2,3,IF(AND(E25&gt;=0.8,E25&lt;=1.2),2,IF(E25&lt;0.8,1,))))</f>
        <v>2</v>
      </c>
    </row>
    <row r="26" spans="1:7" s="18" customFormat="1" ht="45" outlineLevel="1" x14ac:dyDescent="0.2">
      <c r="A26" s="23"/>
      <c r="B26" s="24" t="s">
        <v>102</v>
      </c>
      <c r="C26" s="287"/>
      <c r="D26" s="287"/>
      <c r="E26" s="285"/>
      <c r="F26" s="277"/>
      <c r="G26" s="279"/>
    </row>
    <row r="27" spans="1:7" s="18" customFormat="1" outlineLevel="1" x14ac:dyDescent="0.2">
      <c r="A27" s="14"/>
      <c r="B27" s="15"/>
      <c r="C27" s="73"/>
      <c r="D27" s="73"/>
      <c r="E27" s="16"/>
      <c r="F27" s="16"/>
      <c r="G27" s="93"/>
    </row>
    <row r="28" spans="1:7" s="18" customFormat="1" ht="60" x14ac:dyDescent="0.2">
      <c r="A28" s="14"/>
      <c r="B28" s="15" t="s">
        <v>103</v>
      </c>
      <c r="C28" s="80">
        <v>1</v>
      </c>
      <c r="D28" s="80">
        <v>1</v>
      </c>
      <c r="E28" s="46">
        <f>IF(AND(C28=0,D28=0),100%,IF(AND(C28&gt;0,D28=0),120%,C28/D28))</f>
        <v>1</v>
      </c>
      <c r="F28" s="16" t="s">
        <v>87</v>
      </c>
      <c r="G28" s="93">
        <f>IF(F28="прямая",IF(E28&lt;0.8,3,IF(AND(E28&gt;=0.8,E28&lt;=1.2),2,IF(E28&gt;1.2,1,))),IF(E28&gt;1.2,3,IF(AND(E28&gt;=0.8,E28&lt;=1.2),2,IF(E28&lt;0.8,1,))))</f>
        <v>2</v>
      </c>
    </row>
    <row r="29" spans="1:7" s="18" customFormat="1" outlineLevel="1" x14ac:dyDescent="0.2">
      <c r="A29" s="14"/>
      <c r="B29" s="15"/>
      <c r="C29" s="73"/>
      <c r="D29" s="73"/>
      <c r="E29" s="95"/>
      <c r="F29" s="16"/>
      <c r="G29" s="93"/>
    </row>
    <row r="30" spans="1:7" s="18" customFormat="1" ht="60" x14ac:dyDescent="0.2">
      <c r="A30" s="14"/>
      <c r="B30" s="15" t="s">
        <v>104</v>
      </c>
      <c r="C30" s="80">
        <v>1</v>
      </c>
      <c r="D30" s="80">
        <v>1</v>
      </c>
      <c r="E30" s="46">
        <f>IF(AND(C30=0,D30=0),100%,IF(AND(C30&gt;0,D30=0),120%,C30/D30))</f>
        <v>1</v>
      </c>
      <c r="F30" s="16" t="s">
        <v>87</v>
      </c>
      <c r="G30" s="93">
        <f>IF(F30="прямая",IF(E30&lt;0.8,3,IF(AND(E30&gt;=0.8,E30&lt;=1.2),2,IF(E30&gt;1.2,1,))),IF(E30&gt;1.2,3,IF(AND(E30&gt;=0.8,E30&lt;=1.2),2,IF(E30&lt;0.8,1,))))</f>
        <v>2</v>
      </c>
    </row>
    <row r="31" spans="1:7" s="18" customFormat="1" outlineLevel="1" x14ac:dyDescent="0.2">
      <c r="A31" s="14"/>
      <c r="B31" s="15"/>
      <c r="C31" s="73"/>
      <c r="D31" s="73"/>
      <c r="E31" s="16"/>
      <c r="F31" s="16"/>
      <c r="G31" s="93"/>
    </row>
    <row r="32" spans="1:7" s="18" customFormat="1" ht="45" x14ac:dyDescent="0.2">
      <c r="A32" s="14"/>
      <c r="B32" s="15" t="s">
        <v>105</v>
      </c>
      <c r="C32" s="73" t="s">
        <v>84</v>
      </c>
      <c r="D32" s="73" t="s">
        <v>84</v>
      </c>
      <c r="E32" s="16" t="s">
        <v>84</v>
      </c>
      <c r="F32" s="16" t="s">
        <v>84</v>
      </c>
      <c r="G32" s="93">
        <f>G33</f>
        <v>2</v>
      </c>
    </row>
    <row r="33" spans="1:7" s="18" customFormat="1" ht="75" outlineLevel="1" x14ac:dyDescent="0.2">
      <c r="A33" s="14"/>
      <c r="B33" s="15" t="s">
        <v>0</v>
      </c>
      <c r="C33" s="82">
        <v>0</v>
      </c>
      <c r="D33" s="82">
        <v>0</v>
      </c>
      <c r="E33" s="46">
        <f>IF(AND(C33=0,D33=0),100%,IF(AND(C33&gt;0,D33=0),120%,C33/D33))</f>
        <v>1</v>
      </c>
      <c r="F33" s="16" t="s">
        <v>106</v>
      </c>
      <c r="G33" s="93">
        <f>IF(F33="прямая",IF(E33&lt;0.8,3,IF(AND(E33&gt;=0.8,E33&lt;=1.2),2,IF(E33&gt;1.2,1,))),IF(E33&gt;1.2,3,IF(AND(E33&gt;=0.8,E33&lt;=1.2),2,IF(E33&lt;0.8,1,))))</f>
        <v>2</v>
      </c>
    </row>
    <row r="34" spans="1:7" s="18" customFormat="1" outlineLevel="1" x14ac:dyDescent="0.2">
      <c r="A34" s="14"/>
      <c r="B34" s="15"/>
      <c r="C34" s="73"/>
      <c r="D34" s="73"/>
      <c r="E34" s="16"/>
      <c r="F34" s="16"/>
      <c r="G34" s="93"/>
    </row>
    <row r="35" spans="1:7" s="18" customFormat="1" ht="45" x14ac:dyDescent="0.2">
      <c r="A35" s="14"/>
      <c r="B35" s="15" t="s">
        <v>1</v>
      </c>
      <c r="C35" s="73" t="s">
        <v>84</v>
      </c>
      <c r="D35" s="73" t="s">
        <v>84</v>
      </c>
      <c r="E35" s="16" t="s">
        <v>84</v>
      </c>
      <c r="F35" s="16" t="s">
        <v>84</v>
      </c>
      <c r="G35" s="93">
        <f>(G37+G39)/2</f>
        <v>2</v>
      </c>
    </row>
    <row r="36" spans="1:7" s="18" customFormat="1" outlineLevel="1" x14ac:dyDescent="0.2">
      <c r="A36" s="14"/>
      <c r="B36" s="15" t="s">
        <v>96</v>
      </c>
      <c r="C36" s="73"/>
      <c r="D36" s="73"/>
      <c r="E36" s="16"/>
      <c r="F36" s="16"/>
      <c r="G36" s="93"/>
    </row>
    <row r="37" spans="1:7" s="22" customFormat="1" outlineLevel="1" x14ac:dyDescent="0.2">
      <c r="A37" s="19"/>
      <c r="B37" s="20" t="s">
        <v>2</v>
      </c>
      <c r="C37" s="282">
        <v>0</v>
      </c>
      <c r="D37" s="288">
        <v>0</v>
      </c>
      <c r="E37" s="284">
        <f>IF(AND(C37=0,D37=0),100%,IF(AND(C37&gt;0,D37=0),120%,C37/D37))</f>
        <v>1</v>
      </c>
      <c r="F37" s="276" t="s">
        <v>106</v>
      </c>
      <c r="G37" s="278">
        <f>IF(F37="прямая",IF(E37&lt;0.8,3,IF(AND(E37&gt;=0.8,E37&lt;=1.2),2,IF(E37&gt;1.2,1,))),IF(E37&gt;1.2,3,IF(AND(E37&gt;=0.8,E37&lt;=1.2),2,IF(E37&lt;0.8,1,))))</f>
        <v>2</v>
      </c>
    </row>
    <row r="38" spans="1:7" s="18" customFormat="1" ht="45" outlineLevel="1" x14ac:dyDescent="0.2">
      <c r="A38" s="23"/>
      <c r="B38" s="24" t="s">
        <v>3</v>
      </c>
      <c r="C38" s="283"/>
      <c r="D38" s="289"/>
      <c r="E38" s="285"/>
      <c r="F38" s="277"/>
      <c r="G38" s="279"/>
    </row>
    <row r="39" spans="1:7" s="22" customFormat="1" outlineLevel="1" x14ac:dyDescent="0.2">
      <c r="A39" s="19"/>
      <c r="B39" s="20" t="s">
        <v>4</v>
      </c>
      <c r="C39" s="280">
        <v>0</v>
      </c>
      <c r="D39" s="282">
        <v>0</v>
      </c>
      <c r="E39" s="284">
        <f>IF(AND(C39=0,D39=0),100%,IF(AND(C39&gt;0,D39=0),120%,C39/D39))</f>
        <v>1</v>
      </c>
      <c r="F39" s="276" t="s">
        <v>106</v>
      </c>
      <c r="G39" s="278">
        <f>IF(F39="прямая",IF(E39&lt;0.8,3,IF(AND(E39&gt;=0.8,E39&lt;=1.2),2,IF(E39&gt;1.2,1,))),IF(E39&gt;1.2,3,IF(AND(E39&gt;=0.8,E39&lt;=1.2),2,IF(E39&lt;0.8,1,))))</f>
        <v>2</v>
      </c>
    </row>
    <row r="40" spans="1:7" s="18" customFormat="1" ht="75" outlineLevel="1" x14ac:dyDescent="0.2">
      <c r="A40" s="23"/>
      <c r="B40" s="24" t="s">
        <v>5</v>
      </c>
      <c r="C40" s="281"/>
      <c r="D40" s="283"/>
      <c r="E40" s="285"/>
      <c r="F40" s="277"/>
      <c r="G40" s="279"/>
    </row>
    <row r="41" spans="1:7" s="18" customFormat="1" outlineLevel="1" x14ac:dyDescent="0.2">
      <c r="A41" s="14"/>
      <c r="B41" s="15"/>
      <c r="C41" s="73"/>
      <c r="D41" s="73"/>
      <c r="E41" s="16"/>
      <c r="F41" s="16"/>
      <c r="G41" s="93"/>
    </row>
    <row r="42" spans="1:7" s="18" customFormat="1" ht="28.5" x14ac:dyDescent="0.2">
      <c r="A42" s="14"/>
      <c r="B42" s="25" t="s">
        <v>6</v>
      </c>
      <c r="C42" s="26" t="s">
        <v>84</v>
      </c>
      <c r="D42" s="26" t="s">
        <v>84</v>
      </c>
      <c r="E42" s="26" t="s">
        <v>84</v>
      </c>
      <c r="F42" s="26" t="s">
        <v>84</v>
      </c>
      <c r="G42" s="44">
        <f>ROUND((G7+G19+G28+G30+G32+G35)/6,3)</f>
        <v>2</v>
      </c>
    </row>
    <row r="43" spans="1:7" ht="40.5" customHeight="1" x14ac:dyDescent="0.25">
      <c r="C43" s="30"/>
      <c r="D43" s="29"/>
      <c r="E43" s="29"/>
      <c r="F43" s="31"/>
      <c r="G43" s="31"/>
    </row>
    <row r="44" spans="1:7" x14ac:dyDescent="0.25">
      <c r="B44" s="28" t="s">
        <v>343</v>
      </c>
      <c r="C44" s="30"/>
      <c r="D44" s="29"/>
      <c r="E44" s="29"/>
      <c r="G44" s="31"/>
    </row>
    <row r="45" spans="1:7" x14ac:dyDescent="0.25">
      <c r="C45" s="30"/>
      <c r="D45" s="29"/>
      <c r="E45" s="29"/>
      <c r="F45" s="31"/>
      <c r="G45" s="31"/>
    </row>
    <row r="46" spans="1:7" x14ac:dyDescent="0.25">
      <c r="C46" s="30"/>
      <c r="D46" s="29"/>
      <c r="E46" s="29"/>
      <c r="F46" s="31"/>
      <c r="G46" s="31"/>
    </row>
    <row r="53" spans="2:2" x14ac:dyDescent="0.25">
      <c r="B53" s="28"/>
    </row>
  </sheetData>
  <mergeCells count="44">
    <mergeCell ref="E23:E24"/>
    <mergeCell ref="G4:G5"/>
    <mergeCell ref="F9:F10"/>
    <mergeCell ref="G9:G10"/>
    <mergeCell ref="C11:C12"/>
    <mergeCell ref="D11:D12"/>
    <mergeCell ref="E11:E12"/>
    <mergeCell ref="F4:F5"/>
    <mergeCell ref="D9:D10"/>
    <mergeCell ref="C9:C10"/>
    <mergeCell ref="E21:E22"/>
    <mergeCell ref="C21:C22"/>
    <mergeCell ref="D21:D22"/>
    <mergeCell ref="E9:E10"/>
    <mergeCell ref="C23:C24"/>
    <mergeCell ref="D23:D24"/>
    <mergeCell ref="C39:C40"/>
    <mergeCell ref="D39:D40"/>
    <mergeCell ref="E39:E40"/>
    <mergeCell ref="C25:C26"/>
    <mergeCell ref="D25:D26"/>
    <mergeCell ref="E25:E26"/>
    <mergeCell ref="C37:C38"/>
    <mergeCell ref="D37:D38"/>
    <mergeCell ref="E37:E38"/>
    <mergeCell ref="F39:F40"/>
    <mergeCell ref="G39:G40"/>
    <mergeCell ref="G37:G38"/>
    <mergeCell ref="F11:F12"/>
    <mergeCell ref="G11:G12"/>
    <mergeCell ref="F21:F22"/>
    <mergeCell ref="F37:F38"/>
    <mergeCell ref="F23:F24"/>
    <mergeCell ref="G23:G24"/>
    <mergeCell ref="F25:F26"/>
    <mergeCell ref="G21:G22"/>
    <mergeCell ref="G25:G26"/>
    <mergeCell ref="A1:G1"/>
    <mergeCell ref="A2:G2"/>
    <mergeCell ref="A3:G3"/>
    <mergeCell ref="A6:B6"/>
    <mergeCell ref="A4:B5"/>
    <mergeCell ref="C4:D4"/>
    <mergeCell ref="E4:E5"/>
  </mergeCells>
  <phoneticPr fontId="10" type="noConversion"/>
  <pageMargins left="0.78740157480314965" right="0.19685039370078741" top="1.1811023622047245" bottom="0.39370078740157483" header="0.19685039370078741" footer="0.19685039370078741"/>
  <pageSetup paperSize="9" scale="5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outlinePr summaryBelow="0"/>
    <pageSetUpPr fitToPage="1"/>
  </sheetPr>
  <dimension ref="A1:G51"/>
  <sheetViews>
    <sheetView view="pageBreakPreview" zoomScaleNormal="100" zoomScaleSheetLayoutView="100" workbookViewId="0">
      <pane xSplit="2" ySplit="7" topLeftCell="C45" activePane="bottomRight" state="frozen"/>
      <selection activeCell="I4" sqref="I4:I5"/>
      <selection pane="topRight" activeCell="I4" sqref="I4:I5"/>
      <selection pane="bottomLeft" activeCell="I4" sqref="I4:I5"/>
      <selection pane="bottomRight" activeCell="D16" sqref="D16"/>
    </sheetView>
  </sheetViews>
  <sheetFormatPr defaultColWidth="0.85546875" defaultRowHeight="15" outlineLevelRow="1" x14ac:dyDescent="0.25"/>
  <cols>
    <col min="1" max="1" width="1.85546875" style="6" customWidth="1"/>
    <col min="2" max="2" width="60.140625" style="6" customWidth="1"/>
    <col min="3" max="5" width="11.7109375" style="6" customWidth="1"/>
    <col min="6" max="6" width="11.140625" style="6" customWidth="1"/>
    <col min="7" max="7" width="11.7109375" style="6" customWidth="1"/>
    <col min="8" max="30" width="0.85546875" style="6"/>
    <col min="31" max="31" width="6.85546875" style="6" customWidth="1"/>
    <col min="32" max="32" width="9.140625" style="6" customWidth="1"/>
    <col min="33" max="36" width="0.85546875" style="6"/>
    <col min="37" max="37" width="10.28515625" style="6" customWidth="1"/>
    <col min="38" max="42" width="0.85546875" style="6"/>
    <col min="43" max="43" width="8.28515625" style="6" customWidth="1"/>
    <col min="44" max="16384" width="0.85546875" style="6"/>
  </cols>
  <sheetData>
    <row r="1" spans="1:7" ht="8.25" customHeight="1" x14ac:dyDescent="0.25"/>
    <row r="2" spans="1:7" x14ac:dyDescent="0.25">
      <c r="G2" s="7"/>
    </row>
    <row r="3" spans="1:7" ht="12" customHeight="1" x14ac:dyDescent="0.25"/>
    <row r="4" spans="1:7" ht="39.75" customHeight="1" x14ac:dyDescent="0.25">
      <c r="A4" s="264" t="s">
        <v>356</v>
      </c>
      <c r="B4" s="264"/>
      <c r="C4" s="264"/>
      <c r="D4" s="264"/>
      <c r="E4" s="264"/>
      <c r="F4" s="264"/>
      <c r="G4" s="264"/>
    </row>
    <row r="6" spans="1:7" s="11" customFormat="1" ht="15" customHeight="1" x14ac:dyDescent="0.2">
      <c r="A6" s="293" t="s">
        <v>7</v>
      </c>
      <c r="B6" s="293"/>
      <c r="C6" s="293" t="s">
        <v>76</v>
      </c>
      <c r="D6" s="293"/>
      <c r="E6" s="293" t="s">
        <v>78</v>
      </c>
      <c r="F6" s="293" t="s">
        <v>79</v>
      </c>
      <c r="G6" s="293" t="s">
        <v>80</v>
      </c>
    </row>
    <row r="7" spans="1:7" s="11" customFormat="1" ht="45" customHeight="1" x14ac:dyDescent="0.2">
      <c r="A7" s="293"/>
      <c r="B7" s="293"/>
      <c r="C7" s="10" t="s">
        <v>81</v>
      </c>
      <c r="D7" s="10" t="s">
        <v>82</v>
      </c>
      <c r="E7" s="293"/>
      <c r="F7" s="293"/>
      <c r="G7" s="293"/>
    </row>
    <row r="8" spans="1:7" s="13" customFormat="1" collapsed="1" x14ac:dyDescent="0.2">
      <c r="A8" s="266">
        <v>1</v>
      </c>
      <c r="B8" s="267"/>
      <c r="C8" s="12">
        <v>2</v>
      </c>
      <c r="D8" s="12">
        <v>3</v>
      </c>
      <c r="E8" s="12">
        <v>4</v>
      </c>
      <c r="F8" s="12">
        <v>5</v>
      </c>
      <c r="G8" s="12">
        <v>6</v>
      </c>
    </row>
    <row r="9" spans="1:7" s="18" customFormat="1" ht="90" hidden="1" outlineLevel="1" x14ac:dyDescent="0.2">
      <c r="A9" s="14"/>
      <c r="B9" s="68" t="s">
        <v>8</v>
      </c>
      <c r="C9" s="17" t="s">
        <v>84</v>
      </c>
      <c r="D9" s="17" t="s">
        <v>84</v>
      </c>
      <c r="E9" s="17" t="s">
        <v>84</v>
      </c>
      <c r="F9" s="17" t="s">
        <v>84</v>
      </c>
      <c r="G9" s="34">
        <v>0</v>
      </c>
    </row>
    <row r="10" spans="1:7" s="18" customFormat="1" hidden="1" outlineLevel="1" x14ac:dyDescent="0.2">
      <c r="A10" s="14"/>
      <c r="B10" s="68" t="s">
        <v>85</v>
      </c>
      <c r="C10" s="17"/>
      <c r="D10" s="17"/>
      <c r="E10" s="17"/>
      <c r="F10" s="17"/>
      <c r="G10" s="17"/>
    </row>
    <row r="11" spans="1:7" s="22" customFormat="1" hidden="1" outlineLevel="1" x14ac:dyDescent="0.2">
      <c r="A11" s="19"/>
      <c r="B11" s="69" t="s">
        <v>9</v>
      </c>
      <c r="C11" s="290" t="e">
        <f>INDEX(#REF!,1,MATCH(#REF!,#REF!,))</f>
        <v>#REF!</v>
      </c>
      <c r="D11" s="290" t="e">
        <f>INDEX(#REF!,1,MATCH(#REF!,#REF!,))</f>
        <v>#REF!</v>
      </c>
      <c r="E11" s="296" t="e">
        <f>IF(AND(C11=0,D11=0),100%,IF(AND(C11&gt;0,D11=0),120%,C11/D11))</f>
        <v>#REF!</v>
      </c>
      <c r="F11" s="292" t="s">
        <v>106</v>
      </c>
      <c r="G11" s="292">
        <v>0</v>
      </c>
    </row>
    <row r="12" spans="1:7" s="18" customFormat="1" ht="30" hidden="1" outlineLevel="1" x14ac:dyDescent="0.2">
      <c r="A12" s="23"/>
      <c r="B12" s="70" t="s">
        <v>10</v>
      </c>
      <c r="C12" s="291"/>
      <c r="D12" s="291"/>
      <c r="E12" s="297"/>
      <c r="F12" s="292"/>
      <c r="G12" s="292"/>
    </row>
    <row r="13" spans="1:7" s="22" customFormat="1" hidden="1" outlineLevel="1" x14ac:dyDescent="0.2">
      <c r="A13" s="19"/>
      <c r="B13" s="69" t="s">
        <v>11</v>
      </c>
      <c r="C13" s="290" t="e">
        <f>INDEX(#REF!,1,MATCH(#REF!,#REF!,))</f>
        <v>#REF!</v>
      </c>
      <c r="D13" s="290" t="e">
        <f>INDEX(#REF!,1,MATCH(#REF!,#REF!,))</f>
        <v>#REF!</v>
      </c>
      <c r="E13" s="296" t="e">
        <f>IF(AND(C13=0,D13=0),100%,IF(AND(C13&gt;0,D13=0),120%,C13/D13))</f>
        <v>#REF!</v>
      </c>
      <c r="F13" s="292" t="s">
        <v>106</v>
      </c>
      <c r="G13" s="292">
        <v>0</v>
      </c>
    </row>
    <row r="14" spans="1:7" s="18" customFormat="1" ht="45" hidden="1" outlineLevel="1" x14ac:dyDescent="0.2">
      <c r="A14" s="23"/>
      <c r="B14" s="70" t="s">
        <v>12</v>
      </c>
      <c r="C14" s="291"/>
      <c r="D14" s="291"/>
      <c r="E14" s="297"/>
      <c r="F14" s="292"/>
      <c r="G14" s="292"/>
    </row>
    <row r="15" spans="1:7" s="18" customFormat="1" hidden="1" outlineLevel="1" x14ac:dyDescent="0.2">
      <c r="A15" s="14"/>
      <c r="B15" s="15"/>
      <c r="C15" s="17"/>
      <c r="D15" s="17"/>
      <c r="E15" s="17"/>
      <c r="F15" s="17"/>
      <c r="G15" s="17"/>
    </row>
    <row r="16" spans="1:7" s="18" customFormat="1" ht="30" x14ac:dyDescent="0.2">
      <c r="A16" s="14"/>
      <c r="B16" s="15" t="s">
        <v>107</v>
      </c>
      <c r="C16" s="93" t="s">
        <v>84</v>
      </c>
      <c r="D16" s="93" t="s">
        <v>84</v>
      </c>
      <c r="E16" s="93" t="s">
        <v>84</v>
      </c>
      <c r="F16" s="93" t="s">
        <v>84</v>
      </c>
      <c r="G16" s="21">
        <f>(G18+G20+G24)/3</f>
        <v>0.5</v>
      </c>
    </row>
    <row r="17" spans="1:7" s="18" customFormat="1" x14ac:dyDescent="0.2">
      <c r="A17" s="14"/>
      <c r="B17" s="15" t="s">
        <v>96</v>
      </c>
      <c r="C17" s="93"/>
      <c r="D17" s="93"/>
      <c r="E17" s="93"/>
      <c r="F17" s="93"/>
      <c r="G17" s="93"/>
    </row>
    <row r="18" spans="1:7" s="22" customFormat="1" x14ac:dyDescent="0.2">
      <c r="A18" s="19"/>
      <c r="B18" s="20" t="s">
        <v>108</v>
      </c>
      <c r="C18" s="288">
        <v>14</v>
      </c>
      <c r="D18" s="286">
        <v>14</v>
      </c>
      <c r="E18" s="284">
        <f>IF(AND(C18=0,D18=0),100%,IF(AND(C18&gt;0,D18=0),120%,C18/D18))</f>
        <v>1</v>
      </c>
      <c r="F18" s="292" t="s">
        <v>106</v>
      </c>
      <c r="G18" s="292">
        <f>IF(F18="прямая",IF(E18&lt;0.8,0.75,IF(AND(E18&gt;=0.8,E18&lt;=1.2),0.5,IF(E18&gt;1.2,0.25,))),IF(E18&gt;1.2,0.75,IF(AND(E18&gt;=0.8,E18&lt;=1.2),0.5,IF(E18&lt;0.8,0.25,))))</f>
        <v>0.5</v>
      </c>
    </row>
    <row r="19" spans="1:7" s="18" customFormat="1" ht="45" x14ac:dyDescent="0.2">
      <c r="A19" s="23"/>
      <c r="B19" s="24" t="s">
        <v>13</v>
      </c>
      <c r="C19" s="289"/>
      <c r="D19" s="287"/>
      <c r="E19" s="285"/>
      <c r="F19" s="292"/>
      <c r="G19" s="292"/>
    </row>
    <row r="20" spans="1:7" s="22" customFormat="1" x14ac:dyDescent="0.2">
      <c r="A20" s="19"/>
      <c r="B20" s="20" t="s">
        <v>109</v>
      </c>
      <c r="C20" s="298" t="s">
        <v>84</v>
      </c>
      <c r="D20" s="298" t="s">
        <v>84</v>
      </c>
      <c r="E20" s="294" t="s">
        <v>84</v>
      </c>
      <c r="F20" s="294" t="s">
        <v>84</v>
      </c>
      <c r="G20" s="292">
        <f>(G22+G23)/2</f>
        <v>0.5</v>
      </c>
    </row>
    <row r="21" spans="1:7" s="18" customFormat="1" ht="30" x14ac:dyDescent="0.2">
      <c r="A21" s="23"/>
      <c r="B21" s="24" t="s">
        <v>14</v>
      </c>
      <c r="C21" s="299"/>
      <c r="D21" s="299"/>
      <c r="E21" s="295"/>
      <c r="F21" s="295"/>
      <c r="G21" s="292"/>
    </row>
    <row r="22" spans="1:7" s="18" customFormat="1" ht="45" x14ac:dyDescent="0.2">
      <c r="A22" s="14"/>
      <c r="B22" s="15" t="s">
        <v>15</v>
      </c>
      <c r="C22" s="83">
        <v>7</v>
      </c>
      <c r="D22" s="80">
        <v>7</v>
      </c>
      <c r="E22" s="46">
        <f>IF(AND(C22=0,D22=0),100%,IF(AND(C22&gt;0,D22=0),120%,C22/D22))</f>
        <v>1</v>
      </c>
      <c r="F22" s="93" t="s">
        <v>106</v>
      </c>
      <c r="G22" s="93">
        <f>IF(F22="прямая",IF(E22&lt;0.8,0.75,IF(AND(E22&gt;=0.8,E22&lt;=1.2),0.5,IF(E22&gt;1.2,0.25,))),IF(E22&gt;1.2,0.75,IF(AND(E22&gt;=0.8,E22&lt;=1.2),0.5,IF(E22&lt;0.8,0.25,))))</f>
        <v>0.5</v>
      </c>
    </row>
    <row r="23" spans="1:7" s="18" customFormat="1" x14ac:dyDescent="0.2">
      <c r="A23" s="14"/>
      <c r="B23" s="15" t="s">
        <v>16</v>
      </c>
      <c r="C23" s="80">
        <v>7</v>
      </c>
      <c r="D23" s="80">
        <v>7</v>
      </c>
      <c r="E23" s="46">
        <f>IF(AND(C23=0,D23=0),100%,IF(AND(C23&gt;0,D23=0),120%,C23/D23))</f>
        <v>1</v>
      </c>
      <c r="F23" s="93" t="s">
        <v>106</v>
      </c>
      <c r="G23" s="93">
        <f>IF(F23="прямая",IF(E23&lt;0.8,0.75,IF(AND(E23&gt;=0.8,E23&lt;=1.2),0.5,IF(E23&gt;1.2,0.25,))),IF(E23&gt;1.2,0.75,IF(AND(E23&gt;=0.8,E23&lt;=1.2),0.5,IF(E23&lt;0.8,0.25,))))</f>
        <v>0.5</v>
      </c>
    </row>
    <row r="24" spans="1:7" s="22" customFormat="1" x14ac:dyDescent="0.2">
      <c r="A24" s="19"/>
      <c r="B24" s="20" t="s">
        <v>110</v>
      </c>
      <c r="C24" s="286">
        <v>0</v>
      </c>
      <c r="D24" s="286">
        <v>0</v>
      </c>
      <c r="E24" s="284">
        <f>IF(AND(C24=0,D24=0),100%,IF(AND(C24&gt;0,D24=0),120%,C24/D24))</f>
        <v>1</v>
      </c>
      <c r="F24" s="292" t="s">
        <v>106</v>
      </c>
      <c r="G24" s="292">
        <f>IF(F24="прямая",IF(E24&lt;0.8,0.75,IF(AND(E24&gt;=0.8,E24&lt;=1.2),0.5,IF(E24&gt;1.2,0.25,))),IF(E24&gt;1.2,0.75,IF(AND(E24&gt;=0.8,E24&lt;=1.2),0.5,IF(E24&lt;0.8,0.25,))))</f>
        <v>0.5</v>
      </c>
    </row>
    <row r="25" spans="1:7" s="18" customFormat="1" ht="75" collapsed="1" x14ac:dyDescent="0.2">
      <c r="A25" s="23"/>
      <c r="B25" s="24" t="s">
        <v>17</v>
      </c>
      <c r="C25" s="287"/>
      <c r="D25" s="287"/>
      <c r="E25" s="285"/>
      <c r="F25" s="292"/>
      <c r="G25" s="292"/>
    </row>
    <row r="26" spans="1:7" s="18" customFormat="1" ht="15" hidden="1" customHeight="1" outlineLevel="1" x14ac:dyDescent="0.2">
      <c r="A26" s="14"/>
      <c r="B26" s="15"/>
      <c r="C26" s="77"/>
      <c r="D26" s="77"/>
      <c r="E26" s="93"/>
      <c r="F26" s="93"/>
      <c r="G26" s="93"/>
    </row>
    <row r="27" spans="1:7" s="18" customFormat="1" ht="30" hidden="1" customHeight="1" outlineLevel="1" x14ac:dyDescent="0.2">
      <c r="A27" s="14"/>
      <c r="B27" s="68" t="s">
        <v>18</v>
      </c>
      <c r="C27" s="73" t="s">
        <v>84</v>
      </c>
      <c r="D27" s="73" t="s">
        <v>84</v>
      </c>
      <c r="E27" s="16" t="s">
        <v>84</v>
      </c>
      <c r="F27" s="16" t="s">
        <v>84</v>
      </c>
      <c r="G27" s="93">
        <v>0</v>
      </c>
    </row>
    <row r="28" spans="1:7" s="18" customFormat="1" ht="120" hidden="1" customHeight="1" outlineLevel="1" x14ac:dyDescent="0.2">
      <c r="A28" s="14"/>
      <c r="B28" s="68" t="s">
        <v>19</v>
      </c>
      <c r="C28" s="73" t="e">
        <v>#REF!</v>
      </c>
      <c r="D28" s="73" t="e">
        <v>#REF!</v>
      </c>
      <c r="E28" s="46" t="e">
        <f>IF(AND(C28=0,D28=0),100%,IF(AND(C28&gt;0,D28=0),120%,C28/D28))</f>
        <v>#REF!</v>
      </c>
      <c r="F28" s="93" t="s">
        <v>106</v>
      </c>
      <c r="G28" s="21">
        <v>0</v>
      </c>
    </row>
    <row r="29" spans="1:7" s="18" customFormat="1" ht="15" hidden="1" customHeight="1" outlineLevel="1" x14ac:dyDescent="0.2">
      <c r="A29" s="14"/>
      <c r="B29" s="15"/>
      <c r="C29" s="77"/>
      <c r="D29" s="77"/>
      <c r="E29" s="93"/>
      <c r="F29" s="93"/>
      <c r="G29" s="93"/>
    </row>
    <row r="30" spans="1:7" s="18" customFormat="1" ht="45" hidden="1" customHeight="1" outlineLevel="1" x14ac:dyDescent="0.2">
      <c r="A30" s="14"/>
      <c r="B30" s="68" t="s">
        <v>20</v>
      </c>
      <c r="C30" s="73" t="s">
        <v>84</v>
      </c>
      <c r="D30" s="73" t="s">
        <v>84</v>
      </c>
      <c r="E30" s="16" t="s">
        <v>84</v>
      </c>
      <c r="F30" s="16" t="s">
        <v>84</v>
      </c>
      <c r="G30" s="93">
        <v>0</v>
      </c>
    </row>
    <row r="31" spans="1:7" s="18" customFormat="1" ht="90" hidden="1" customHeight="1" outlineLevel="1" x14ac:dyDescent="0.2">
      <c r="A31" s="14"/>
      <c r="B31" s="68" t="s">
        <v>21</v>
      </c>
      <c r="C31" s="73" t="e">
        <v>#REF!</v>
      </c>
      <c r="D31" s="73" t="e">
        <v>#REF!</v>
      </c>
      <c r="E31" s="46" t="e">
        <f>IF(AND(C31=0,D31=0),100%,IF(AND(C31&gt;0,D31=0),120%,C31/D31))</f>
        <v>#REF!</v>
      </c>
      <c r="F31" s="93" t="s">
        <v>106</v>
      </c>
      <c r="G31" s="21">
        <v>0</v>
      </c>
    </row>
    <row r="32" spans="1:7" s="18" customFormat="1" ht="15" hidden="1" customHeight="1" outlineLevel="1" x14ac:dyDescent="0.2">
      <c r="A32" s="14"/>
      <c r="B32" s="15"/>
      <c r="C32" s="77"/>
      <c r="D32" s="77"/>
      <c r="E32" s="93"/>
      <c r="F32" s="93"/>
      <c r="G32" s="93"/>
    </row>
    <row r="33" spans="1:7" s="18" customFormat="1" ht="45" x14ac:dyDescent="0.2">
      <c r="A33" s="14"/>
      <c r="B33" s="15" t="s">
        <v>111</v>
      </c>
      <c r="C33" s="73" t="s">
        <v>84</v>
      </c>
      <c r="D33" s="73" t="s">
        <v>84</v>
      </c>
      <c r="E33" s="16" t="s">
        <v>84</v>
      </c>
      <c r="F33" s="16" t="s">
        <v>84</v>
      </c>
      <c r="G33" s="32">
        <f>G34</f>
        <v>0.5</v>
      </c>
    </row>
    <row r="34" spans="1:7" s="18" customFormat="1" ht="45" outlineLevel="1" x14ac:dyDescent="0.2">
      <c r="A34" s="14"/>
      <c r="B34" s="15" t="s">
        <v>112</v>
      </c>
      <c r="C34" s="81">
        <v>0</v>
      </c>
      <c r="D34" s="81">
        <v>0</v>
      </c>
      <c r="E34" s="46">
        <f>IF(AND(C34=0,D34=0),100%,IF(AND(C34&gt;0,D34=0),120%,C34/D34))</f>
        <v>1</v>
      </c>
      <c r="F34" s="93" t="s">
        <v>106</v>
      </c>
      <c r="G34" s="93">
        <f>IF(F34="прямая",IF(E34&lt;0.8,0.75,IF(AND(E34&gt;=0.8,E34&lt;=1.2),0.5,IF(E34&gt;1.2,0.25,))),IF(E34&gt;1.2,0.75,IF(AND(E34&gt;=0.8,E34&lt;=1.2),0.5,IF(E34&lt;0.8,0.25,))))</f>
        <v>0.5</v>
      </c>
    </row>
    <row r="35" spans="1:7" s="18" customFormat="1" outlineLevel="1" x14ac:dyDescent="0.2">
      <c r="A35" s="14"/>
      <c r="B35" s="15"/>
      <c r="C35" s="77"/>
      <c r="D35" s="77"/>
      <c r="E35" s="93"/>
      <c r="F35" s="93"/>
      <c r="G35" s="93"/>
    </row>
    <row r="36" spans="1:7" s="18" customFormat="1" ht="30" x14ac:dyDescent="0.2">
      <c r="A36" s="14"/>
      <c r="B36" s="15" t="s">
        <v>113</v>
      </c>
      <c r="C36" s="77" t="s">
        <v>84</v>
      </c>
      <c r="D36" s="77" t="s">
        <v>84</v>
      </c>
      <c r="E36" s="93" t="s">
        <v>84</v>
      </c>
      <c r="F36" s="93" t="s">
        <v>84</v>
      </c>
      <c r="G36" s="21">
        <f>(G38+G40)/2</f>
        <v>0.5</v>
      </c>
    </row>
    <row r="37" spans="1:7" s="18" customFormat="1" outlineLevel="1" x14ac:dyDescent="0.2">
      <c r="A37" s="14"/>
      <c r="B37" s="15" t="s">
        <v>96</v>
      </c>
      <c r="C37" s="77"/>
      <c r="D37" s="77"/>
      <c r="E37" s="93"/>
      <c r="F37" s="93"/>
      <c r="G37" s="93"/>
    </row>
    <row r="38" spans="1:7" s="22" customFormat="1" outlineLevel="1" x14ac:dyDescent="0.2">
      <c r="A38" s="19"/>
      <c r="B38" s="20" t="s">
        <v>114</v>
      </c>
      <c r="C38" s="286">
        <v>1</v>
      </c>
      <c r="D38" s="286">
        <v>1</v>
      </c>
      <c r="E38" s="284">
        <f>IF(AND(C38=0,D38=0),100%,IF(AND(C38&gt;0,D38=0),120%,C38/D38))</f>
        <v>1</v>
      </c>
      <c r="F38" s="292" t="s">
        <v>87</v>
      </c>
      <c r="G38" s="292">
        <f>IF(F38="прямая",IF(E38&lt;0.8,0.75,IF(AND(E38&gt;=0.8,E38&lt;=1.2),0.5,IF(E38&gt;1.2,0.25,))),IF(E38&gt;1.2,0.75,IF(AND(E38&gt;=0.8,E38&lt;=1.2),0.5,IF(E38&lt;0.8,0.25,))))</f>
        <v>0.5</v>
      </c>
    </row>
    <row r="39" spans="1:7" s="18" customFormat="1" ht="45" outlineLevel="1" x14ac:dyDescent="0.2">
      <c r="A39" s="23"/>
      <c r="B39" s="24" t="s">
        <v>22</v>
      </c>
      <c r="C39" s="287"/>
      <c r="D39" s="287"/>
      <c r="E39" s="285"/>
      <c r="F39" s="292"/>
      <c r="G39" s="292"/>
    </row>
    <row r="40" spans="1:7" s="22" customFormat="1" outlineLevel="1" x14ac:dyDescent="0.2">
      <c r="A40" s="19"/>
      <c r="B40" s="20" t="s">
        <v>115</v>
      </c>
      <c r="C40" s="282">
        <v>0</v>
      </c>
      <c r="D40" s="282">
        <v>0</v>
      </c>
      <c r="E40" s="284">
        <f>IF(AND(C40=0,D40=0),100%,IF(AND(C40&gt;0,D40=0),120%,C40/D40))</f>
        <v>1</v>
      </c>
      <c r="F40" s="292" t="s">
        <v>106</v>
      </c>
      <c r="G40" s="292">
        <f>IF(F40="прямая",IF(E40&lt;0.8,0.75,IF(AND(E40&gt;=0.8,E40&lt;=1.2),0.5,IF(E40&gt;1.2,0.25,))),IF(E40&gt;1.2,0.75,IF(AND(E40&gt;=0.8,E40&lt;=1.2),0.5,IF(E40&lt;0.8,0.25,))))</f>
        <v>0.5</v>
      </c>
    </row>
    <row r="41" spans="1:7" s="18" customFormat="1" ht="75" outlineLevel="1" x14ac:dyDescent="0.2">
      <c r="A41" s="23"/>
      <c r="B41" s="24" t="s">
        <v>23</v>
      </c>
      <c r="C41" s="283"/>
      <c r="D41" s="283"/>
      <c r="E41" s="285"/>
      <c r="F41" s="292"/>
      <c r="G41" s="292"/>
    </row>
    <row r="42" spans="1:7" s="18" customFormat="1" outlineLevel="1" x14ac:dyDescent="0.2">
      <c r="A42" s="14"/>
      <c r="B42" s="15"/>
      <c r="C42" s="77"/>
      <c r="D42" s="77"/>
      <c r="E42" s="93"/>
      <c r="F42" s="93"/>
      <c r="G42" s="93"/>
    </row>
    <row r="43" spans="1:7" s="18" customFormat="1" ht="45" x14ac:dyDescent="0.2">
      <c r="A43" s="14"/>
      <c r="B43" s="15" t="s">
        <v>116</v>
      </c>
      <c r="C43" s="73" t="s">
        <v>84</v>
      </c>
      <c r="D43" s="73" t="s">
        <v>84</v>
      </c>
      <c r="E43" s="16" t="s">
        <v>84</v>
      </c>
      <c r="F43" s="16" t="s">
        <v>84</v>
      </c>
      <c r="G43" s="93">
        <f>G44</f>
        <v>0.2</v>
      </c>
    </row>
    <row r="44" spans="1:7" s="18" customFormat="1" ht="60" outlineLevel="1" x14ac:dyDescent="0.2">
      <c r="A44" s="14"/>
      <c r="B44" s="15" t="s">
        <v>117</v>
      </c>
      <c r="C44" s="80">
        <v>0</v>
      </c>
      <c r="D44" s="80">
        <v>0</v>
      </c>
      <c r="E44" s="46">
        <f>IF(AND(C44=0,D44=0),100%,IF(AND(C44&gt;0,D44=0),120%,C44/D44))</f>
        <v>1</v>
      </c>
      <c r="F44" s="93" t="s">
        <v>106</v>
      </c>
      <c r="G44" s="21">
        <f>IF(F44="прямая",IF(E44&lt;0.8,0.3,IF(AND(E44&gt;=0.8,E44&lt;=1.2),0.2,IF(E44&gt;1.2,0.1,))),IF(E44&gt;1.2,0.3,IF(AND(E44&gt;=0.8,E44&lt;=1.2),0.2,IF(E44&lt;0.8,0.1,))))</f>
        <v>0.2</v>
      </c>
    </row>
    <row r="45" spans="1:7" s="18" customFormat="1" outlineLevel="1" x14ac:dyDescent="0.2">
      <c r="A45" s="14"/>
      <c r="B45" s="15"/>
      <c r="C45" s="93"/>
      <c r="D45" s="93"/>
      <c r="E45" s="93"/>
      <c r="F45" s="93"/>
      <c r="G45" s="93"/>
    </row>
    <row r="46" spans="1:7" s="18" customFormat="1" ht="28.5" x14ac:dyDescent="0.2">
      <c r="A46" s="14"/>
      <c r="B46" s="25" t="s">
        <v>118</v>
      </c>
      <c r="C46" s="27" t="s">
        <v>84</v>
      </c>
      <c r="D46" s="27" t="s">
        <v>84</v>
      </c>
      <c r="E46" s="27" t="s">
        <v>84</v>
      </c>
      <c r="F46" s="27" t="s">
        <v>84</v>
      </c>
      <c r="G46" s="44">
        <f>ROUND((G16+G33+G36+G43)/4,3)</f>
        <v>0.42499999999999999</v>
      </c>
    </row>
    <row r="48" spans="1:7" x14ac:dyDescent="0.25">
      <c r="B48" s="28" t="s">
        <v>342</v>
      </c>
      <c r="C48" s="28"/>
      <c r="D48" s="29"/>
      <c r="E48" s="29"/>
      <c r="F48" s="29"/>
      <c r="G48" s="29"/>
    </row>
    <row r="49" spans="3:7" x14ac:dyDescent="0.25">
      <c r="C49" s="30"/>
      <c r="D49" s="29"/>
      <c r="E49" s="29"/>
      <c r="F49" s="31"/>
      <c r="G49" s="31"/>
    </row>
    <row r="50" spans="3:7" x14ac:dyDescent="0.25">
      <c r="C50" s="30"/>
      <c r="D50" s="29"/>
      <c r="E50" s="29"/>
      <c r="G50" s="31"/>
    </row>
    <row r="51" spans="3:7" x14ac:dyDescent="0.25">
      <c r="C51" s="30"/>
      <c r="D51" s="29"/>
      <c r="E51" s="29"/>
      <c r="F51" s="31"/>
      <c r="G51" s="31"/>
    </row>
  </sheetData>
  <mergeCells count="42">
    <mergeCell ref="F40:F41"/>
    <mergeCell ref="G40:G41"/>
    <mergeCell ref="G38:G39"/>
    <mergeCell ref="E38:E39"/>
    <mergeCell ref="F38:F39"/>
    <mergeCell ref="A4:G4"/>
    <mergeCell ref="E24:E25"/>
    <mergeCell ref="E18:E19"/>
    <mergeCell ref="E20:E21"/>
    <mergeCell ref="D13:D14"/>
    <mergeCell ref="C18:C19"/>
    <mergeCell ref="C6:D6"/>
    <mergeCell ref="E6:E7"/>
    <mergeCell ref="C13:C14"/>
    <mergeCell ref="F24:F25"/>
    <mergeCell ref="G24:G25"/>
    <mergeCell ref="D18:D19"/>
    <mergeCell ref="C20:C21"/>
    <mergeCell ref="D20:D21"/>
    <mergeCell ref="C11:C12"/>
    <mergeCell ref="D11:D12"/>
    <mergeCell ref="C40:C41"/>
    <mergeCell ref="D40:D41"/>
    <mergeCell ref="E40:E41"/>
    <mergeCell ref="C24:C25"/>
    <mergeCell ref="C38:C39"/>
    <mergeCell ref="D38:D39"/>
    <mergeCell ref="D24:D25"/>
    <mergeCell ref="A6:B7"/>
    <mergeCell ref="A8:B8"/>
    <mergeCell ref="E13:E14"/>
    <mergeCell ref="F13:F14"/>
    <mergeCell ref="G13:G14"/>
    <mergeCell ref="E11:E12"/>
    <mergeCell ref="G20:G21"/>
    <mergeCell ref="F6:F7"/>
    <mergeCell ref="G6:G7"/>
    <mergeCell ref="F11:F12"/>
    <mergeCell ref="G11:G12"/>
    <mergeCell ref="F18:F19"/>
    <mergeCell ref="G18:G19"/>
    <mergeCell ref="F20:F21"/>
  </mergeCells>
  <phoneticPr fontId="10" type="noConversion"/>
  <pageMargins left="0.78740157480314965" right="0.19685039370078741" top="0.59055118110236227" bottom="0.19685039370078741" header="0" footer="0"/>
  <pageSetup paperSize="9" scale="76" fitToWidth="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outlinePr summaryBelow="0"/>
    <pageSetUpPr fitToPage="1"/>
  </sheetPr>
  <dimension ref="A1:G52"/>
  <sheetViews>
    <sheetView view="pageBreakPreview" zoomScaleNormal="100" zoomScaleSheetLayoutView="100" workbookViewId="0">
      <pane xSplit="2" ySplit="8" topLeftCell="C45" activePane="bottomRight" state="frozen"/>
      <selection activeCell="I4" sqref="I4:I5"/>
      <selection pane="topRight" activeCell="I4" sqref="I4:I5"/>
      <selection pane="bottomLeft" activeCell="I4" sqref="I4:I5"/>
      <selection pane="bottomRight" activeCell="B10" sqref="B10"/>
    </sheetView>
  </sheetViews>
  <sheetFormatPr defaultColWidth="0.85546875" defaultRowHeight="15" outlineLevelRow="1" x14ac:dyDescent="0.25"/>
  <cols>
    <col min="1" max="1" width="1.85546875" style="6" customWidth="1"/>
    <col min="2" max="2" width="65.7109375" style="6" customWidth="1"/>
    <col min="3" max="7" width="11.7109375" style="6" customWidth="1"/>
    <col min="8" max="16384" width="0.85546875" style="6"/>
  </cols>
  <sheetData>
    <row r="1" spans="1:7" ht="8.25" customHeight="1" x14ac:dyDescent="0.25"/>
    <row r="2" spans="1:7" ht="3.75" customHeight="1" x14ac:dyDescent="0.25">
      <c r="G2" s="7"/>
    </row>
    <row r="3" spans="1:7" ht="8.25" customHeight="1" x14ac:dyDescent="0.25"/>
    <row r="4" spans="1:7" ht="31.5" customHeight="1" x14ac:dyDescent="0.25">
      <c r="A4" s="264" t="s">
        <v>55</v>
      </c>
      <c r="B4" s="264"/>
      <c r="C4" s="264"/>
      <c r="D4" s="264"/>
      <c r="E4" s="264"/>
      <c r="F4" s="264"/>
      <c r="G4" s="264"/>
    </row>
    <row r="5" spans="1:7" s="8" customFormat="1" x14ac:dyDescent="0.25">
      <c r="A5" s="251" t="s">
        <v>357</v>
      </c>
      <c r="B5" s="251"/>
      <c r="C5" s="251"/>
      <c r="D5" s="251"/>
      <c r="E5" s="251"/>
      <c r="F5" s="251"/>
      <c r="G5" s="251"/>
    </row>
    <row r="7" spans="1:7" s="11" customFormat="1" ht="15" customHeight="1" x14ac:dyDescent="0.2">
      <c r="A7" s="293" t="s">
        <v>7</v>
      </c>
      <c r="B7" s="293"/>
      <c r="C7" s="293" t="s">
        <v>76</v>
      </c>
      <c r="D7" s="293"/>
      <c r="E7" s="293" t="s">
        <v>78</v>
      </c>
      <c r="F7" s="293" t="s">
        <v>79</v>
      </c>
      <c r="G7" s="293" t="s">
        <v>80</v>
      </c>
    </row>
    <row r="8" spans="1:7" s="11" customFormat="1" ht="45" customHeight="1" x14ac:dyDescent="0.2">
      <c r="A8" s="293"/>
      <c r="B8" s="293"/>
      <c r="C8" s="10" t="s">
        <v>81</v>
      </c>
      <c r="D8" s="10" t="s">
        <v>82</v>
      </c>
      <c r="E8" s="293"/>
      <c r="F8" s="293"/>
      <c r="G8" s="293"/>
    </row>
    <row r="9" spans="1:7" s="13" customFormat="1" x14ac:dyDescent="0.2">
      <c r="A9" s="266">
        <v>1</v>
      </c>
      <c r="B9" s="267"/>
      <c r="C9" s="12">
        <v>2</v>
      </c>
      <c r="D9" s="12">
        <v>3</v>
      </c>
      <c r="E9" s="12">
        <v>4</v>
      </c>
      <c r="F9" s="12">
        <v>5</v>
      </c>
      <c r="G9" s="12">
        <v>6</v>
      </c>
    </row>
    <row r="10" spans="1:7" s="18" customFormat="1" ht="45" x14ac:dyDescent="0.2">
      <c r="A10" s="14"/>
      <c r="B10" s="15" t="s">
        <v>24</v>
      </c>
      <c r="C10" s="45">
        <v>1</v>
      </c>
      <c r="D10" s="45">
        <v>1</v>
      </c>
      <c r="E10" s="46">
        <f>IF(AND(C10=0,D10=0),100%,IF(AND(C10&gt;0,D10=0),120%,C10/D10))</f>
        <v>1</v>
      </c>
      <c r="F10" s="93" t="s">
        <v>87</v>
      </c>
      <c r="G10" s="93">
        <f>IF(F10="прямая",IF(E10&lt;0.8,3,IF(AND(E10&gt;=0.8,E10&lt;=1.2),2,IF(E10&gt;1.2,1,))),IF(E10&gt;1.2,3,IF(AND(E10&gt;=0.8,E10&lt;=1.2),2,IF(E10&lt;0.8,1,))))</f>
        <v>2</v>
      </c>
    </row>
    <row r="11" spans="1:7" s="18" customFormat="1" outlineLevel="1" x14ac:dyDescent="0.2">
      <c r="A11" s="14"/>
      <c r="B11" s="15"/>
      <c r="C11" s="93"/>
      <c r="D11" s="93"/>
      <c r="E11" s="93"/>
      <c r="F11" s="93"/>
      <c r="G11" s="93"/>
    </row>
    <row r="12" spans="1:7" s="18" customFormat="1" x14ac:dyDescent="0.2">
      <c r="A12" s="14"/>
      <c r="B12" s="15" t="s">
        <v>25</v>
      </c>
      <c r="C12" s="93" t="s">
        <v>84</v>
      </c>
      <c r="D12" s="93" t="s">
        <v>84</v>
      </c>
      <c r="E12" s="93" t="s">
        <v>84</v>
      </c>
      <c r="F12" s="93" t="s">
        <v>84</v>
      </c>
      <c r="G12" s="21">
        <f>(G14+G16+G18+G20+G22+G24)/6</f>
        <v>2</v>
      </c>
    </row>
    <row r="13" spans="1:7" s="18" customFormat="1" outlineLevel="1" x14ac:dyDescent="0.2">
      <c r="A13" s="14"/>
      <c r="B13" s="15" t="s">
        <v>96</v>
      </c>
      <c r="C13" s="93"/>
      <c r="D13" s="93"/>
      <c r="E13" s="93"/>
      <c r="F13" s="93"/>
      <c r="G13" s="93"/>
    </row>
    <row r="14" spans="1:7" s="22" customFormat="1" outlineLevel="1" x14ac:dyDescent="0.2">
      <c r="A14" s="19"/>
      <c r="B14" s="20" t="s">
        <v>26</v>
      </c>
      <c r="C14" s="302">
        <v>0</v>
      </c>
      <c r="D14" s="302">
        <v>0</v>
      </c>
      <c r="E14" s="284">
        <f>IF(AND(C14=0,D14=0),100%,IF(AND(C14&gt;0,D14=0),120%,C14/D14))</f>
        <v>1</v>
      </c>
      <c r="F14" s="292" t="s">
        <v>106</v>
      </c>
      <c r="G14" s="292">
        <f>IF(F14="прямая",IF(E14&lt;0.8,3,IF(AND(E14&gt;=0.8,E14&lt;=1.2),2,IF(E14&gt;1.2,1,))),IF(E14&gt;1.2,3,IF(AND(E14&gt;=0.8,E14&lt;=1.2),2,IF(E14&lt;0.8,1,))))</f>
        <v>2</v>
      </c>
    </row>
    <row r="15" spans="1:7" s="18" customFormat="1" ht="45" outlineLevel="1" x14ac:dyDescent="0.2">
      <c r="A15" s="23"/>
      <c r="B15" s="24" t="s">
        <v>27</v>
      </c>
      <c r="C15" s="303"/>
      <c r="D15" s="303"/>
      <c r="E15" s="285"/>
      <c r="F15" s="292"/>
      <c r="G15" s="292"/>
    </row>
    <row r="16" spans="1:7" s="22" customFormat="1" outlineLevel="1" x14ac:dyDescent="0.2">
      <c r="A16" s="19"/>
      <c r="B16" s="20" t="s">
        <v>28</v>
      </c>
      <c r="C16" s="290">
        <v>0</v>
      </c>
      <c r="D16" s="290">
        <v>0</v>
      </c>
      <c r="E16" s="284">
        <f>IF(AND(C16=0,D16=0),100%,IF(AND(C16&gt;0,D16=0),120%,C16/D16))</f>
        <v>1</v>
      </c>
      <c r="F16" s="292" t="s">
        <v>87</v>
      </c>
      <c r="G16" s="292">
        <f>IF(F16="прямая",IF(E16&lt;0.8,3,IF(AND(E16&gt;=0.8,E16&lt;=1.2),2,IF(E16&gt;1.2,1,))),IF(E16&gt;1.2,3,IF(AND(E16&gt;=0.8,E16&lt;=1.2),2,IF(E16&lt;0.8,1,))))</f>
        <v>2</v>
      </c>
    </row>
    <row r="17" spans="1:7" s="18" customFormat="1" ht="60" outlineLevel="1" x14ac:dyDescent="0.2">
      <c r="A17" s="23"/>
      <c r="B17" s="24" t="s">
        <v>29</v>
      </c>
      <c r="C17" s="291"/>
      <c r="D17" s="291"/>
      <c r="E17" s="285"/>
      <c r="F17" s="292"/>
      <c r="G17" s="292"/>
    </row>
    <row r="18" spans="1:7" s="22" customFormat="1" outlineLevel="1" x14ac:dyDescent="0.2">
      <c r="A18" s="19"/>
      <c r="B18" s="20" t="s">
        <v>30</v>
      </c>
      <c r="C18" s="302">
        <v>0</v>
      </c>
      <c r="D18" s="282">
        <v>0</v>
      </c>
      <c r="E18" s="284">
        <f>IF(AND(C18=0,D18=0),100%,IF(AND(C18&gt;0,D18=0),120%,C18/D18))</f>
        <v>1</v>
      </c>
      <c r="F18" s="292" t="s">
        <v>106</v>
      </c>
      <c r="G18" s="292">
        <f>IF(F18="прямая",IF(E18&lt;0.8,3,IF(AND(E18&gt;=0.8,E18&lt;=1.2),2,IF(E18&gt;1.2,1,))),IF(E18&gt;1.2,3,IF(AND(E18&gt;=0.8,E18&lt;=1.2),2,IF(E18&lt;0.8,1,))))</f>
        <v>2</v>
      </c>
    </row>
    <row r="19" spans="1:7" s="18" customFormat="1" ht="75" outlineLevel="1" x14ac:dyDescent="0.2">
      <c r="A19" s="23"/>
      <c r="B19" s="24" t="s">
        <v>31</v>
      </c>
      <c r="C19" s="303"/>
      <c r="D19" s="283"/>
      <c r="E19" s="285"/>
      <c r="F19" s="292"/>
      <c r="G19" s="292"/>
    </row>
    <row r="20" spans="1:7" s="22" customFormat="1" outlineLevel="1" x14ac:dyDescent="0.2">
      <c r="A20" s="19"/>
      <c r="B20" s="20" t="s">
        <v>32</v>
      </c>
      <c r="C20" s="306">
        <v>0</v>
      </c>
      <c r="D20" s="306">
        <v>0</v>
      </c>
      <c r="E20" s="284">
        <f>IF(AND(C20=0,D20=0),100%,IF(AND(C20&gt;0,D20=0),120%,C20/D20))</f>
        <v>1</v>
      </c>
      <c r="F20" s="292" t="s">
        <v>106</v>
      </c>
      <c r="G20" s="292">
        <f>IF(F20="прямая",IF(E20&lt;0.8,3,IF(AND(E20&gt;=0.8,E20&lt;=1.2),2,IF(E20&gt;1.2,1,))),IF(E20&gt;1.2,3,IF(AND(E20&gt;=0.8,E20&lt;=1.2),2,IF(E20&lt;0.8,1,))))</f>
        <v>2</v>
      </c>
    </row>
    <row r="21" spans="1:7" s="18" customFormat="1" ht="60" outlineLevel="1" x14ac:dyDescent="0.2">
      <c r="A21" s="23"/>
      <c r="B21" s="24" t="s">
        <v>33</v>
      </c>
      <c r="C21" s="307"/>
      <c r="D21" s="307"/>
      <c r="E21" s="285"/>
      <c r="F21" s="292"/>
      <c r="G21" s="292"/>
    </row>
    <row r="22" spans="1:7" s="22" customFormat="1" outlineLevel="1" x14ac:dyDescent="0.2">
      <c r="A22" s="19"/>
      <c r="B22" s="20" t="s">
        <v>34</v>
      </c>
      <c r="C22" s="282">
        <v>0</v>
      </c>
      <c r="D22" s="282">
        <v>0</v>
      </c>
      <c r="E22" s="284">
        <f>IF(AND(C22=0,D22=0),100%,IF(AND(C22&gt;0,D22=0),120%,C22/D22))</f>
        <v>1</v>
      </c>
      <c r="F22" s="292" t="s">
        <v>87</v>
      </c>
      <c r="G22" s="292">
        <f>IF(F22="прямая",IF(E22&lt;0.8,3,IF(AND(E22&gt;=0.8,E22&lt;=1.2),2,IF(E22&gt;1.2,1,))),IF(E22&gt;1.2,3,IF(AND(E22&gt;=0.8,E22&lt;=1.2),2,IF(E22&lt;0.8,1,))))</f>
        <v>2</v>
      </c>
    </row>
    <row r="23" spans="1:7" s="18" customFormat="1" ht="45" outlineLevel="1" x14ac:dyDescent="0.2">
      <c r="A23" s="23"/>
      <c r="B23" s="24" t="s">
        <v>35</v>
      </c>
      <c r="C23" s="283"/>
      <c r="D23" s="283"/>
      <c r="E23" s="285"/>
      <c r="F23" s="292"/>
      <c r="G23" s="292"/>
    </row>
    <row r="24" spans="1:7" s="22" customFormat="1" outlineLevel="1" x14ac:dyDescent="0.2">
      <c r="A24" s="19"/>
      <c r="B24" s="20" t="s">
        <v>36</v>
      </c>
      <c r="C24" s="304">
        <v>0</v>
      </c>
      <c r="D24" s="304">
        <v>0</v>
      </c>
      <c r="E24" s="284">
        <f>IF(AND(C24=0,D24=0),100%,IF(AND(C24&gt;0,D24=0),120%,C24/D24))</f>
        <v>1</v>
      </c>
      <c r="F24" s="292" t="s">
        <v>87</v>
      </c>
      <c r="G24" s="292">
        <f>IF(F24="прямая",IF(E24&lt;0.8,3,IF(AND(E24&gt;=0.8,E24&lt;=1.2),2,IF(E24&gt;1.2,1,))),IF(E24&gt;1.2,3,IF(AND(E24&gt;=0.8,E24&lt;=1.2),2,IF(E24&lt;0.8,1,))))</f>
        <v>2</v>
      </c>
    </row>
    <row r="25" spans="1:7" s="18" customFormat="1" ht="30" outlineLevel="1" x14ac:dyDescent="0.2">
      <c r="A25" s="23"/>
      <c r="B25" s="24" t="s">
        <v>37</v>
      </c>
      <c r="C25" s="305"/>
      <c r="D25" s="305"/>
      <c r="E25" s="285"/>
      <c r="F25" s="292"/>
      <c r="G25" s="292"/>
    </row>
    <row r="26" spans="1:7" s="18" customFormat="1" outlineLevel="1" x14ac:dyDescent="0.2">
      <c r="A26" s="14"/>
      <c r="B26" s="15"/>
      <c r="C26" s="93"/>
      <c r="D26" s="93"/>
      <c r="E26" s="93"/>
      <c r="F26" s="93"/>
      <c r="G26" s="93"/>
    </row>
    <row r="27" spans="1:7" s="18" customFormat="1" ht="30" x14ac:dyDescent="0.2">
      <c r="A27" s="14"/>
      <c r="B27" s="15" t="s">
        <v>38</v>
      </c>
      <c r="C27" s="93" t="s">
        <v>84</v>
      </c>
      <c r="D27" s="93" t="s">
        <v>84</v>
      </c>
      <c r="E27" s="93" t="s">
        <v>84</v>
      </c>
      <c r="F27" s="93" t="s">
        <v>84</v>
      </c>
      <c r="G27" s="21">
        <f>(G29+G31)/2</f>
        <v>2</v>
      </c>
    </row>
    <row r="28" spans="1:7" s="18" customFormat="1" outlineLevel="1" x14ac:dyDescent="0.2">
      <c r="A28" s="14"/>
      <c r="B28" s="15" t="s">
        <v>96</v>
      </c>
      <c r="C28" s="93"/>
      <c r="D28" s="93"/>
      <c r="E28" s="93"/>
      <c r="F28" s="93"/>
      <c r="G28" s="93"/>
    </row>
    <row r="29" spans="1:7" s="22" customFormat="1" outlineLevel="1" x14ac:dyDescent="0.2">
      <c r="A29" s="19"/>
      <c r="B29" s="20" t="s">
        <v>39</v>
      </c>
      <c r="C29" s="290">
        <v>0</v>
      </c>
      <c r="D29" s="290">
        <v>0</v>
      </c>
      <c r="E29" s="284">
        <f>IF(AND(C29=0,D29=0),100%,IF(AND(C29&gt;0,D29=0),120%,C29/D29))</f>
        <v>1</v>
      </c>
      <c r="F29" s="292" t="s">
        <v>106</v>
      </c>
      <c r="G29" s="292">
        <f>IF(F29="прямая",IF(E29&lt;0.8,3,IF(AND(E29&gt;=0.8,E29&lt;=1.2),2,IF(E29&gt;1.2,1,))),IF(E29&gt;1.2,3,IF(AND(E29&gt;=0.8,E29&lt;=1.2),2,IF(E29&lt;0.8,1,))))</f>
        <v>2</v>
      </c>
    </row>
    <row r="30" spans="1:7" s="18" customFormat="1" ht="30" outlineLevel="1" x14ac:dyDescent="0.2">
      <c r="A30" s="23"/>
      <c r="B30" s="24" t="s">
        <v>40</v>
      </c>
      <c r="C30" s="291"/>
      <c r="D30" s="291"/>
      <c r="E30" s="285"/>
      <c r="F30" s="292"/>
      <c r="G30" s="292"/>
    </row>
    <row r="31" spans="1:7" s="22" customFormat="1" outlineLevel="1" x14ac:dyDescent="0.2">
      <c r="A31" s="19"/>
      <c r="B31" s="33" t="s">
        <v>41</v>
      </c>
      <c r="C31" s="278" t="s">
        <v>84</v>
      </c>
      <c r="D31" s="278" t="s">
        <v>84</v>
      </c>
      <c r="E31" s="278" t="s">
        <v>84</v>
      </c>
      <c r="F31" s="278" t="s">
        <v>84</v>
      </c>
      <c r="G31" s="300">
        <f>(G33+G34+G35)/3</f>
        <v>2</v>
      </c>
    </row>
    <row r="32" spans="1:7" s="18" customFormat="1" ht="30" outlineLevel="1" x14ac:dyDescent="0.2">
      <c r="A32" s="23"/>
      <c r="B32" s="24" t="s">
        <v>42</v>
      </c>
      <c r="C32" s="279"/>
      <c r="D32" s="279"/>
      <c r="E32" s="279" t="s">
        <v>84</v>
      </c>
      <c r="F32" s="279" t="s">
        <v>84</v>
      </c>
      <c r="G32" s="301">
        <f>(G34+G36+G38+G40+G42+G44)/6</f>
        <v>1.6666666666666667</v>
      </c>
    </row>
    <row r="33" spans="1:7" s="18" customFormat="1" outlineLevel="1" x14ac:dyDescent="0.2">
      <c r="A33" s="14"/>
      <c r="B33" s="15" t="s">
        <v>43</v>
      </c>
      <c r="C33" s="45">
        <v>0</v>
      </c>
      <c r="D33" s="45">
        <v>0</v>
      </c>
      <c r="E33" s="96">
        <f>IF(AND(C33=0,D33=0),100%,IF(AND(C33&gt;0,D33=0),120%,C33/D33))</f>
        <v>1</v>
      </c>
      <c r="F33" s="93" t="s">
        <v>87</v>
      </c>
      <c r="G33" s="93">
        <f>IF(F33="прямая",IF(E33&lt;0.8,3,IF(AND(E33&gt;=0.8,E33&lt;=1.2),2,IF(E33&gt;1.2,1,))),IF(E33&gt;1.2,3,IF(AND(E33&gt;=0.8,E33&lt;=1.2),2,IF(E33&lt;0.8,1,))))</f>
        <v>2</v>
      </c>
    </row>
    <row r="34" spans="1:7" s="18" customFormat="1" ht="30" outlineLevel="1" x14ac:dyDescent="0.2">
      <c r="A34" s="14"/>
      <c r="B34" s="15" t="s">
        <v>44</v>
      </c>
      <c r="C34" s="84">
        <v>0</v>
      </c>
      <c r="D34" s="85">
        <v>0</v>
      </c>
      <c r="E34" s="96">
        <f>IF(AND(C34=0,D34=0),100%,IF(AND(C34&gt;0,D34=0),120%,C34/D34))</f>
        <v>1</v>
      </c>
      <c r="F34" s="93" t="s">
        <v>87</v>
      </c>
      <c r="G34" s="93">
        <f>IF(F34="прямая",IF(E34&lt;0.8,3,IF(AND(E34&gt;=0.8,E34&lt;=1.2),2,IF(E34&gt;1.2,1,))),IF(E34&gt;1.2,3,IF(AND(E34&gt;=0.8,E34&lt;=1.2),2,IF(E34&lt;0.8,1,))))</f>
        <v>2</v>
      </c>
    </row>
    <row r="35" spans="1:7" s="18" customFormat="1" ht="30" outlineLevel="1" x14ac:dyDescent="0.2">
      <c r="A35" s="14"/>
      <c r="B35" s="15" t="s">
        <v>45</v>
      </c>
      <c r="C35" s="84">
        <v>0</v>
      </c>
      <c r="D35" s="85">
        <v>0</v>
      </c>
      <c r="E35" s="96">
        <f>IF(AND(C35=0,D35=0),100%,IF(AND(C35&gt;0,D35=0),120%,C35/D35))</f>
        <v>1</v>
      </c>
      <c r="F35" s="93" t="s">
        <v>87</v>
      </c>
      <c r="G35" s="93">
        <f>IF(F35="прямая",IF(E35&lt;0.8,3,IF(AND(E35&gt;=0.8,E35&lt;=1.2),2,IF(E35&gt;1.2,1,))),IF(E35&gt;1.2,3,IF(AND(E35&gt;=0.8,E35&lt;=1.2),2,IF(E35&lt;0.8,1,))))</f>
        <v>2</v>
      </c>
    </row>
    <row r="36" spans="1:7" s="18" customFormat="1" outlineLevel="1" x14ac:dyDescent="0.2">
      <c r="A36" s="14"/>
      <c r="B36" s="15"/>
      <c r="C36" s="93"/>
      <c r="D36" s="93"/>
      <c r="E36" s="93"/>
      <c r="F36" s="93"/>
      <c r="G36" s="93"/>
    </row>
    <row r="37" spans="1:7" s="18" customFormat="1" ht="30" x14ac:dyDescent="0.2">
      <c r="A37" s="14"/>
      <c r="B37" s="15" t="s">
        <v>46</v>
      </c>
      <c r="C37" s="16" t="s">
        <v>84</v>
      </c>
      <c r="D37" s="16" t="s">
        <v>84</v>
      </c>
      <c r="E37" s="16" t="s">
        <v>84</v>
      </c>
      <c r="F37" s="16" t="s">
        <v>84</v>
      </c>
      <c r="G37" s="93">
        <f>G38</f>
        <v>2</v>
      </c>
    </row>
    <row r="38" spans="1:7" s="18" customFormat="1" ht="45" outlineLevel="1" x14ac:dyDescent="0.2">
      <c r="A38" s="14"/>
      <c r="B38" s="15" t="s">
        <v>47</v>
      </c>
      <c r="C38" s="81">
        <v>0</v>
      </c>
      <c r="D38" s="81">
        <v>0</v>
      </c>
      <c r="E38" s="46">
        <f>IF(AND(C38=0,D38=0),100%,IF(AND(C38&gt;0,D38=0),120%,C38/D38))</f>
        <v>1</v>
      </c>
      <c r="F38" s="93" t="s">
        <v>106</v>
      </c>
      <c r="G38" s="34">
        <f>IF(F38="прямая",IF(E38&lt;0.8,3,IF(AND(E38&gt;=0.8,E38&lt;=1.2),2,IF(E38&gt;1.2,1,))),IF(E38&gt;1.2,3,IF(AND(E38&gt;=0.8,E38&lt;=1.2),2,IF(E38&lt;0.8,1,))))</f>
        <v>2</v>
      </c>
    </row>
    <row r="39" spans="1:7" s="18" customFormat="1" outlineLevel="1" x14ac:dyDescent="0.2">
      <c r="A39" s="14"/>
      <c r="B39" s="15"/>
      <c r="C39" s="77"/>
      <c r="D39" s="77"/>
      <c r="E39" s="93"/>
      <c r="F39" s="93"/>
      <c r="G39" s="93"/>
    </row>
    <row r="40" spans="1:7" s="18" customFormat="1" ht="45" x14ac:dyDescent="0.2">
      <c r="A40" s="14"/>
      <c r="B40" s="15" t="s">
        <v>48</v>
      </c>
      <c r="C40" s="77" t="s">
        <v>84</v>
      </c>
      <c r="D40" s="77" t="s">
        <v>84</v>
      </c>
      <c r="E40" s="93" t="s">
        <v>84</v>
      </c>
      <c r="F40" s="93" t="s">
        <v>84</v>
      </c>
      <c r="G40" s="93">
        <f>(G42+G44)/2</f>
        <v>2</v>
      </c>
    </row>
    <row r="41" spans="1:7" s="18" customFormat="1" outlineLevel="1" x14ac:dyDescent="0.2">
      <c r="A41" s="14"/>
      <c r="B41" s="15" t="s">
        <v>96</v>
      </c>
      <c r="C41" s="77"/>
      <c r="D41" s="77"/>
      <c r="E41" s="93"/>
      <c r="F41" s="93"/>
      <c r="G41" s="93"/>
    </row>
    <row r="42" spans="1:7" s="22" customFormat="1" outlineLevel="1" x14ac:dyDescent="0.2">
      <c r="A42" s="19"/>
      <c r="B42" s="20" t="s">
        <v>49</v>
      </c>
      <c r="C42" s="302">
        <v>1</v>
      </c>
      <c r="D42" s="302">
        <v>1</v>
      </c>
      <c r="E42" s="284">
        <f>IF(AND(C42=0,D42=0),100%,IF(AND(C42&gt;0,D42=0),120%,C42/D42))</f>
        <v>1</v>
      </c>
      <c r="F42" s="292" t="s">
        <v>106</v>
      </c>
      <c r="G42" s="292">
        <f>IF(F42="прямая",IF(E42&lt;0.8,3,IF(AND(E42&gt;=0.8,E42&lt;=1.2),2,IF(E42&gt;1.2,1,))),IF(E42&gt;1.2,3,IF(AND(E42&gt;=0.8,E42&lt;=1.2),2,IF(E42&lt;0.8,1,))))</f>
        <v>2</v>
      </c>
    </row>
    <row r="43" spans="1:7" s="18" customFormat="1" ht="30" outlineLevel="1" x14ac:dyDescent="0.2">
      <c r="A43" s="23"/>
      <c r="B43" s="24" t="s">
        <v>50</v>
      </c>
      <c r="C43" s="303"/>
      <c r="D43" s="303"/>
      <c r="E43" s="285"/>
      <c r="F43" s="292"/>
      <c r="G43" s="292"/>
    </row>
    <row r="44" spans="1:7" s="22" customFormat="1" outlineLevel="1" x14ac:dyDescent="0.2">
      <c r="A44" s="19"/>
      <c r="B44" s="33" t="s">
        <v>51</v>
      </c>
      <c r="C44" s="286">
        <v>0</v>
      </c>
      <c r="D44" s="286">
        <v>0</v>
      </c>
      <c r="E44" s="284">
        <f>IF(AND(C44=0,D44=0),100%,IF(AND(C44&gt;0,D44=0),120%,C44/D44))</f>
        <v>1</v>
      </c>
      <c r="F44" s="292" t="s">
        <v>87</v>
      </c>
      <c r="G44" s="292">
        <f>IF(F44="прямая",IF(E44&lt;0.8,3,IF(AND(E44&gt;=0.8,E44&lt;=1.2),2,IF(E44&gt;1.2,1,))),IF(E44&gt;1.2,3,IF(AND(E44&gt;=0.8,E44&lt;=1.2),2,IF(E44&lt;0.8,1,))))</f>
        <v>2</v>
      </c>
    </row>
    <row r="45" spans="1:7" s="18" customFormat="1" ht="75" outlineLevel="1" x14ac:dyDescent="0.2">
      <c r="A45" s="23"/>
      <c r="B45" s="24" t="s">
        <v>52</v>
      </c>
      <c r="C45" s="287"/>
      <c r="D45" s="287"/>
      <c r="E45" s="285"/>
      <c r="F45" s="292"/>
      <c r="G45" s="292"/>
    </row>
    <row r="46" spans="1:7" s="18" customFormat="1" outlineLevel="1" x14ac:dyDescent="0.2">
      <c r="A46" s="14"/>
      <c r="B46" s="15"/>
      <c r="C46" s="93"/>
      <c r="D46" s="93"/>
      <c r="E46" s="93"/>
      <c r="F46" s="93"/>
      <c r="G46" s="93"/>
    </row>
    <row r="47" spans="1:7" s="18" customFormat="1" x14ac:dyDescent="0.2">
      <c r="A47" s="14"/>
      <c r="B47" s="25" t="s">
        <v>53</v>
      </c>
      <c r="C47" s="27" t="s">
        <v>84</v>
      </c>
      <c r="D47" s="27" t="s">
        <v>84</v>
      </c>
      <c r="E47" s="27" t="s">
        <v>84</v>
      </c>
      <c r="F47" s="27" t="s">
        <v>84</v>
      </c>
      <c r="G47" s="44">
        <f>ROUND((G10+G12+G27+G37+G40)/5,3)</f>
        <v>2</v>
      </c>
    </row>
    <row r="49" spans="2:7" x14ac:dyDescent="0.25">
      <c r="B49" s="28" t="s">
        <v>337</v>
      </c>
      <c r="C49" s="28"/>
      <c r="D49" s="29"/>
      <c r="E49" s="29"/>
      <c r="F49" s="29"/>
      <c r="G49" s="29"/>
    </row>
    <row r="50" spans="2:7" x14ac:dyDescent="0.25">
      <c r="C50" s="30"/>
      <c r="D50" s="29"/>
      <c r="E50" s="29"/>
      <c r="F50" s="31"/>
      <c r="G50" s="31"/>
    </row>
    <row r="51" spans="2:7" x14ac:dyDescent="0.25">
      <c r="C51" s="30"/>
      <c r="D51" s="29"/>
      <c r="E51" s="29"/>
      <c r="F51" s="31"/>
      <c r="G51" s="31"/>
    </row>
    <row r="52" spans="2:7" x14ac:dyDescent="0.25">
      <c r="C52" s="29"/>
      <c r="D52" s="29"/>
      <c r="E52" s="29"/>
      <c r="G52" s="35"/>
    </row>
  </sheetData>
  <mergeCells count="58">
    <mergeCell ref="F7:F8"/>
    <mergeCell ref="G22:G23"/>
    <mergeCell ref="E22:E23"/>
    <mergeCell ref="D24:D25"/>
    <mergeCell ref="C29:C30"/>
    <mergeCell ref="D29:D30"/>
    <mergeCell ref="D14:D15"/>
    <mergeCell ref="C18:C19"/>
    <mergeCell ref="D18:D19"/>
    <mergeCell ref="C22:C23"/>
    <mergeCell ref="D22:D23"/>
    <mergeCell ref="E29:E30"/>
    <mergeCell ref="F29:F30"/>
    <mergeCell ref="G18:G19"/>
    <mergeCell ref="C20:C21"/>
    <mergeCell ref="D20:D21"/>
    <mergeCell ref="A4:G4"/>
    <mergeCell ref="A5:G5"/>
    <mergeCell ref="C16:C17"/>
    <mergeCell ref="D16:D17"/>
    <mergeCell ref="G7:G8"/>
    <mergeCell ref="C7:D7"/>
    <mergeCell ref="E7:E8"/>
    <mergeCell ref="C14:C15"/>
    <mergeCell ref="E16:E17"/>
    <mergeCell ref="E14:E15"/>
    <mergeCell ref="F14:F15"/>
    <mergeCell ref="F16:F17"/>
    <mergeCell ref="G16:G17"/>
    <mergeCell ref="G14:G15"/>
    <mergeCell ref="A7:B8"/>
    <mergeCell ref="A9:B9"/>
    <mergeCell ref="G29:G30"/>
    <mergeCell ref="E24:E25"/>
    <mergeCell ref="F24:F25"/>
    <mergeCell ref="F22:F23"/>
    <mergeCell ref="F18:F19"/>
    <mergeCell ref="E20:E21"/>
    <mergeCell ref="F20:F21"/>
    <mergeCell ref="G20:G21"/>
    <mergeCell ref="E18:E19"/>
    <mergeCell ref="G24:G25"/>
    <mergeCell ref="C24:C25"/>
    <mergeCell ref="C31:C32"/>
    <mergeCell ref="D31:D32"/>
    <mergeCell ref="E31:E32"/>
    <mergeCell ref="F31:F32"/>
    <mergeCell ref="G31:G32"/>
    <mergeCell ref="C44:C45"/>
    <mergeCell ref="D44:D45"/>
    <mergeCell ref="E44:E45"/>
    <mergeCell ref="F44:F45"/>
    <mergeCell ref="G44:G45"/>
    <mergeCell ref="G42:G43"/>
    <mergeCell ref="C42:C43"/>
    <mergeCell ref="D42:D43"/>
    <mergeCell ref="E42:E43"/>
    <mergeCell ref="F42:F43"/>
  </mergeCells>
  <phoneticPr fontId="10" type="noConversion"/>
  <pageMargins left="0.78740157480314965" right="0.19685039370078741" top="1.1811023622047245" bottom="0.39370078740157483" header="0.19685039370078741" footer="0.19685039370078741"/>
  <pageSetup paperSize="9" scale="55" fitToWidth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"/>
  <sheetViews>
    <sheetView view="pageBreakPreview" topLeftCell="A4" zoomScaleNormal="100" workbookViewId="0">
      <selection activeCell="A9" sqref="A9"/>
    </sheetView>
  </sheetViews>
  <sheetFormatPr defaultColWidth="0.85546875" defaultRowHeight="15" x14ac:dyDescent="0.25"/>
  <cols>
    <col min="1" max="1" width="68.85546875" style="54" customWidth="1"/>
    <col min="2" max="2" width="14.7109375" style="54" customWidth="1"/>
    <col min="3" max="69" width="0.85546875" style="54"/>
    <col min="70" max="70" width="5.5703125" style="54" customWidth="1"/>
    <col min="71" max="81" width="5.85546875" style="54" customWidth="1"/>
    <col min="82" max="16384" width="0.85546875" style="54"/>
  </cols>
  <sheetData>
    <row r="1" spans="1:2" s="87" customFormat="1" ht="15.75" x14ac:dyDescent="0.25"/>
    <row r="2" spans="1:2" s="87" customFormat="1" ht="15.75" x14ac:dyDescent="0.25"/>
    <row r="3" spans="1:2" s="87" customFormat="1" ht="50.25" customHeight="1" x14ac:dyDescent="0.25">
      <c r="A3" s="260" t="s">
        <v>345</v>
      </c>
      <c r="B3" s="260"/>
    </row>
    <row r="4" spans="1:2" s="88" customFormat="1" ht="15.75" x14ac:dyDescent="0.25"/>
    <row r="5" spans="1:2" s="87" customFormat="1" ht="15.75" x14ac:dyDescent="0.25">
      <c r="A5" s="110"/>
      <c r="B5" s="110"/>
    </row>
    <row r="6" spans="1:2" s="89" customFormat="1" x14ac:dyDescent="0.2">
      <c r="A6" s="103" t="s">
        <v>75</v>
      </c>
      <c r="B6" s="103" t="s">
        <v>127</v>
      </c>
    </row>
    <row r="7" spans="1:2" s="89" customFormat="1" x14ac:dyDescent="0.2">
      <c r="A7" s="103">
        <v>1</v>
      </c>
      <c r="B7" s="103">
        <v>2</v>
      </c>
    </row>
    <row r="8" spans="1:2" ht="77.25" customHeight="1" x14ac:dyDescent="0.25">
      <c r="A8" s="115" t="s">
        <v>128</v>
      </c>
      <c r="B8" s="190">
        <v>0</v>
      </c>
    </row>
    <row r="9" spans="1:2" ht="93" customHeight="1" x14ac:dyDescent="0.25">
      <c r="A9" s="115" t="s">
        <v>129</v>
      </c>
      <c r="B9" s="190">
        <v>0</v>
      </c>
    </row>
    <row r="10" spans="1:2" ht="33" customHeight="1" x14ac:dyDescent="0.25">
      <c r="A10" s="115" t="s">
        <v>130</v>
      </c>
      <c r="B10" s="190">
        <f>IF(B8&lt;0,1,IF(B8=0,1,ROUND(B8/MAX(1,B8-B9),3)))</f>
        <v>1</v>
      </c>
    </row>
    <row r="11" spans="1:2" ht="0.75" customHeight="1" x14ac:dyDescent="0.25"/>
    <row r="12" spans="1:2" ht="15" hidden="1" customHeight="1" x14ac:dyDescent="0.25"/>
    <row r="14" spans="1:2" x14ac:dyDescent="0.25">
      <c r="A14" s="28" t="s">
        <v>337</v>
      </c>
    </row>
    <row r="16" spans="1:2" s="6" customFormat="1" x14ac:dyDescent="0.25">
      <c r="A16" s="114" t="s">
        <v>149</v>
      </c>
      <c r="B16" s="114"/>
    </row>
  </sheetData>
  <mergeCells count="1">
    <mergeCell ref="A3:B3"/>
  </mergeCells>
  <pageMargins left="0.98425196850393704" right="0.78740157480314965" top="0.59055118110236227" bottom="0.39370078740157483" header="0.19685039370078741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1"/>
  <sheetViews>
    <sheetView view="pageBreakPreview" topLeftCell="A7" zoomScaleNormal="100" workbookViewId="0">
      <selection activeCell="A12" sqref="A12"/>
    </sheetView>
  </sheetViews>
  <sheetFormatPr defaultColWidth="0.85546875" defaultRowHeight="15" x14ac:dyDescent="0.25"/>
  <cols>
    <col min="1" max="1" width="60.28515625" style="54" customWidth="1"/>
    <col min="2" max="2" width="21.42578125" style="54" customWidth="1"/>
    <col min="3" max="16384" width="0.85546875" style="54"/>
  </cols>
  <sheetData>
    <row r="1" spans="1:2" s="87" customFormat="1" ht="15.75" x14ac:dyDescent="0.25"/>
    <row r="2" spans="1:2" s="87" customFormat="1" ht="15.75" x14ac:dyDescent="0.25"/>
    <row r="3" spans="1:2" s="87" customFormat="1" ht="46.5" customHeight="1" x14ac:dyDescent="0.25">
      <c r="A3" s="260" t="s">
        <v>358</v>
      </c>
      <c r="B3" s="260"/>
    </row>
    <row r="4" spans="1:2" s="88" customFormat="1" ht="15.75" x14ac:dyDescent="0.25"/>
    <row r="5" spans="1:2" s="87" customFormat="1" ht="15.75" x14ac:dyDescent="0.25"/>
    <row r="6" spans="1:2" s="87" customFormat="1" ht="15.75" x14ac:dyDescent="0.25">
      <c r="A6" s="110" t="s">
        <v>332</v>
      </c>
      <c r="B6" s="110"/>
    </row>
    <row r="7" spans="1:2" s="87" customFormat="1" ht="15.75" x14ac:dyDescent="0.25">
      <c r="A7" s="111" t="s">
        <v>126</v>
      </c>
      <c r="B7" s="111"/>
    </row>
    <row r="10" spans="1:2" s="89" customFormat="1" x14ac:dyDescent="0.2">
      <c r="A10" s="112" t="s">
        <v>75</v>
      </c>
      <c r="B10" s="103" t="s">
        <v>127</v>
      </c>
    </row>
    <row r="11" spans="1:2" s="89" customFormat="1" x14ac:dyDescent="0.2">
      <c r="A11" s="103">
        <v>1</v>
      </c>
      <c r="B11" s="103"/>
    </row>
    <row r="12" spans="1:2" ht="75.75" customHeight="1" x14ac:dyDescent="0.25">
      <c r="A12" s="115" t="s">
        <v>131</v>
      </c>
      <c r="B12" s="190">
        <v>0</v>
      </c>
    </row>
    <row r="13" spans="1:2" ht="91.5" customHeight="1" x14ac:dyDescent="0.25">
      <c r="A13" s="115" t="s">
        <v>132</v>
      </c>
      <c r="B13" s="190">
        <v>0</v>
      </c>
    </row>
    <row r="14" spans="1:2" ht="32.25" customHeight="1" x14ac:dyDescent="0.25">
      <c r="A14" s="115" t="s">
        <v>133</v>
      </c>
      <c r="B14" s="190">
        <f>IF(B12&lt;0,1,IF(B12=0,1,ROUND(B12/MAX(1,B12-B13),3)))</f>
        <v>1</v>
      </c>
    </row>
    <row r="15" spans="1:2" ht="15" hidden="1" customHeight="1" x14ac:dyDescent="0.25"/>
    <row r="16" spans="1:2" ht="15" hidden="1" customHeight="1" x14ac:dyDescent="0.25"/>
    <row r="19" spans="1:2" x14ac:dyDescent="0.25">
      <c r="A19" s="28" t="s">
        <v>337</v>
      </c>
    </row>
    <row r="21" spans="1:2" x14ac:dyDescent="0.25">
      <c r="A21" s="114"/>
      <c r="B21" s="114"/>
    </row>
  </sheetData>
  <mergeCells count="1">
    <mergeCell ref="A3:B3"/>
  </mergeCells>
  <pageMargins left="0.98425196850393704" right="0.78740157480314965" top="0.59055118110236227" bottom="0.39370078740157483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21</vt:i4>
      </vt:variant>
    </vt:vector>
  </HeadingPairs>
  <TitlesOfParts>
    <vt:vector size="39" baseType="lpstr">
      <vt:lpstr>1.1</vt:lpstr>
      <vt:lpstr>1.2</vt:lpstr>
      <vt:lpstr>1.3</vt:lpstr>
      <vt:lpstr>1.9</vt:lpstr>
      <vt:lpstr>2.1</vt:lpstr>
      <vt:lpstr>2.2</vt:lpstr>
      <vt:lpstr>2.3</vt:lpstr>
      <vt:lpstr>3.1</vt:lpstr>
      <vt:lpstr>3.2</vt:lpstr>
      <vt:lpstr>3.3</vt:lpstr>
      <vt:lpstr>4.1</vt:lpstr>
      <vt:lpstr>4.2</vt:lpstr>
      <vt:lpstr>4.1 с 2018</vt:lpstr>
      <vt:lpstr>4.2 с 2018</vt:lpstr>
      <vt:lpstr>8.1</vt:lpstr>
      <vt:lpstr>8.1.1</vt:lpstr>
      <vt:lpstr>8.3 с 2018</vt:lpstr>
      <vt:lpstr>Лист1</vt:lpstr>
      <vt:lpstr>'2.1'!Заголовки_для_печати</vt:lpstr>
      <vt:lpstr>'2.2'!Заголовки_для_печати</vt:lpstr>
      <vt:lpstr>'2.3'!Заголовки_для_печати</vt:lpstr>
      <vt:lpstr>'4.1 с 2018'!Заголовки_для_печати</vt:lpstr>
      <vt:lpstr>'8.3 с 2018'!Заголовки_для_печати</vt:lpstr>
      <vt:lpstr>'1.1'!Область_печати</vt:lpstr>
      <vt:lpstr>'1.2'!Область_печати</vt:lpstr>
      <vt:lpstr>'1.3'!Область_печати</vt:lpstr>
      <vt:lpstr>'1.9'!Область_печати</vt:lpstr>
      <vt:lpstr>'2.1'!Область_печати</vt:lpstr>
      <vt:lpstr>'2.2'!Область_печати</vt:lpstr>
      <vt:lpstr>'2.3'!Область_печати</vt:lpstr>
      <vt:lpstr>'3.2'!Область_печати</vt:lpstr>
      <vt:lpstr>'3.3'!Область_печати</vt:lpstr>
      <vt:lpstr>'4.1'!Область_печати</vt:lpstr>
      <vt:lpstr>'4.1 с 2018'!Область_печати</vt:lpstr>
      <vt:lpstr>'4.2'!Область_печати</vt:lpstr>
      <vt:lpstr>'4.2 с 2018'!Область_печати</vt:lpstr>
      <vt:lpstr>'8.1'!Область_печати</vt:lpstr>
      <vt:lpstr>'8.1.1'!Область_печати</vt:lpstr>
      <vt:lpstr>'8.3 с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Диспетчерская</dc:creator>
  <cp:lastModifiedBy>user</cp:lastModifiedBy>
  <cp:lastPrinted>2019-03-27T06:38:58Z</cp:lastPrinted>
  <dcterms:created xsi:type="dcterms:W3CDTF">2011-03-24T10:29:43Z</dcterms:created>
  <dcterms:modified xsi:type="dcterms:W3CDTF">2019-03-27T07:12:50Z</dcterms:modified>
</cp:coreProperties>
</file>